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charts/chart20.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1.xml" ContentType="application/vnd.openxmlformats-officedocument.drawingml.chart+xml"/>
  <Override PartName="/xl/drawings/drawing7.xml" ContentType="application/vnd.openxmlformats-officedocument.drawingml.chartshapes+xml"/>
  <Override PartName="/xl/charts/chart22.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vakhnina\Desktop\v28\"/>
    </mc:Choice>
  </mc:AlternateContent>
  <bookViews>
    <workbookView xWindow="6375" yWindow="45" windowWidth="6390" windowHeight="6555" tabRatio="813" firstSheet="1" activeTab="1"/>
  </bookViews>
  <sheets>
    <sheet name="Sheet1" sheetId="16" r:id="rId1"/>
    <sheet name="M&amp;O activities sorted by WBS" sheetId="1" r:id="rId2"/>
    <sheet name="By WBS" sheetId="17" r:id="rId3"/>
    <sheet name="By WBS and Funds (2010-2013)" sheetId="14" r:id="rId4"/>
    <sheet name="By WBS and Funds" sheetId="9" r:id="rId5"/>
    <sheet name="By Labor Cat" sheetId="19" r:id="rId6"/>
    <sheet name="By WBS and Funds (tasks)" sheetId="15" r:id="rId7"/>
    <sheet name="US Non US comparison" sheetId="13" r:id="rId8"/>
    <sheet name="By Institution &amp; Labor Category" sheetId="12" r:id="rId9"/>
    <sheet name="Sorted by WBS Level 3" sheetId="3" r:id="rId10"/>
    <sheet name="Sorted by Labor Category" sheetId="4" r:id="rId11"/>
    <sheet name="charts" sheetId="6" r:id="rId12"/>
    <sheet name="charts (2)" sheetId="7" r:id="rId13"/>
  </sheets>
  <externalReferences>
    <externalReference r:id="rId14"/>
  </externalReferences>
  <definedNames>
    <definedName name="_xlnm._FilterDatabase" localSheetId="1" hidden="1">'M&amp;O activities sorted by WBS'!$A$1:$Q$627</definedName>
    <definedName name="AddINST">'[1]1.Composite'!$GA$2426:$GA$2433</definedName>
    <definedName name="BdgtOK">#REF!</definedName>
    <definedName name="CatOK">'[1]1.Composite'!$FS$2426:$FS$2442</definedName>
    <definedName name="FundsOk">'[1]1.Composite'!$EZ$2426:$EZ$2436</definedName>
    <definedName name="InstiOK">'[1]1.Composite'!$FB$2426:$FB$2436</definedName>
    <definedName name="MO_OBSL3">'[1]1.Composite'!$GC$2426:$GC$2467</definedName>
    <definedName name="MREWBSL3">'[1]1.Composite'!$GF$2426:$GF$2453</definedName>
    <definedName name="NameOK">'[1]1.Composite'!$FM$2426:$FM$2461</definedName>
    <definedName name="_xlnm.Print_Area" localSheetId="8">'By Institution &amp; Labor Category'!#REF!</definedName>
    <definedName name="_xlnm.Print_Area" localSheetId="4">'By WBS and Funds'!$A$5:$H$45</definedName>
    <definedName name="_xlnm.Print_Area" localSheetId="3">'By WBS and Funds (2010-2013)'!$A$1:$P$27</definedName>
    <definedName name="_xlnm.Print_Area" localSheetId="6">'By WBS and Funds (tasks)'!$A$5:$H$26</definedName>
    <definedName name="_xlnm.Print_Area" localSheetId="1">'M&amp;O activities sorted by WBS'!$A$1:$M$635</definedName>
    <definedName name="_xlnm.Print_Area" localSheetId="10">'Sorted by Labor Category'!$A$3:$N$49</definedName>
    <definedName name="_xlnm.Print_Area" localSheetId="9">'Sorted by WBS Level 3'!$A$3:$AC$49</definedName>
    <definedName name="_xlnm.Print_Area" localSheetId="7">'US Non US comparison'!$A$1:$H$45</definedName>
    <definedName name="_xlnm.Print_Area">#N/A</definedName>
    <definedName name="_xlnm.Print_Titles" localSheetId="8">'By Institution &amp; Labor Category'!$6:$6</definedName>
    <definedName name="_xlnm.Print_Titles" localSheetId="4">'By WBS and Funds'!$5:$5</definedName>
    <definedName name="_xlnm.Print_Titles" localSheetId="3">'By WBS and Funds (2010-2013)'!$5:$5</definedName>
    <definedName name="_xlnm.Print_Titles" localSheetId="6">'By WBS and Funds (tasks)'!$5:$5</definedName>
    <definedName name="_xlnm.Print_Titles" localSheetId="1">'M&amp;O activities sorted by WBS'!$1:$1</definedName>
    <definedName name="_xlnm.Print_Titles" localSheetId="7">'US Non US comparison'!#REF!</definedName>
    <definedName name="SourceOK">#REF!</definedName>
    <definedName name="TypeOK">'[1]1.Composite'!$FD$2426:$FD$2437</definedName>
    <definedName name="uwCatOK">#REF!</definedName>
  </definedNames>
  <calcPr calcId="162913" concurrentCalc="0"/>
  <pivotCaches>
    <pivotCache cacheId="66" r:id="rId15"/>
    <pivotCache cacheId="197" r:id="rId16"/>
  </pivotCaches>
</workbook>
</file>

<file path=xl/calcChain.xml><?xml version="1.0" encoding="utf-8"?>
<calcChain xmlns="http://schemas.openxmlformats.org/spreadsheetml/2006/main">
  <c r="M440" i="1" l="1"/>
  <c r="M621" i="1"/>
  <c r="M620" i="1"/>
  <c r="M619" i="1"/>
  <c r="M618" i="1"/>
  <c r="M617" i="1"/>
  <c r="M616" i="1"/>
  <c r="M604" i="1"/>
  <c r="M603" i="1"/>
  <c r="M602" i="1"/>
  <c r="M601" i="1"/>
  <c r="M600" i="1"/>
  <c r="M599" i="1"/>
  <c r="M598" i="1"/>
  <c r="M597" i="1"/>
  <c r="M596" i="1"/>
  <c r="M595" i="1"/>
  <c r="M572" i="1"/>
  <c r="M571" i="1"/>
  <c r="M570" i="1"/>
  <c r="M569" i="1"/>
  <c r="M568" i="1"/>
  <c r="M567" i="1"/>
  <c r="M559" i="1"/>
  <c r="M558" i="1"/>
  <c r="M557" i="1"/>
  <c r="M556" i="1"/>
  <c r="M555" i="1"/>
  <c r="M554" i="1"/>
  <c r="M553" i="1"/>
  <c r="M552" i="1"/>
  <c r="M551" i="1"/>
  <c r="M550" i="1"/>
  <c r="M549" i="1"/>
  <c r="M548" i="1"/>
  <c r="M547" i="1"/>
  <c r="M546" i="1"/>
  <c r="M545" i="1"/>
  <c r="M544" i="1"/>
  <c r="M514" i="1"/>
  <c r="M513" i="1"/>
  <c r="M512" i="1"/>
  <c r="M511" i="1"/>
  <c r="M510" i="1"/>
  <c r="M509" i="1"/>
  <c r="M508" i="1"/>
  <c r="M507" i="1"/>
  <c r="M506" i="1"/>
  <c r="M505" i="1"/>
  <c r="M504" i="1"/>
  <c r="M503" i="1"/>
  <c r="M502" i="1"/>
  <c r="M478" i="1"/>
  <c r="M477" i="1"/>
  <c r="M476" i="1"/>
  <c r="M475" i="1"/>
  <c r="M474" i="1"/>
  <c r="M473" i="1"/>
  <c r="M472" i="1"/>
  <c r="M454" i="1"/>
  <c r="M453" i="1"/>
  <c r="M452" i="1"/>
  <c r="M445" i="1"/>
  <c r="M444" i="1"/>
  <c r="M443" i="1"/>
  <c r="M442" i="1"/>
  <c r="M441" i="1"/>
  <c r="M439" i="1"/>
  <c r="M438" i="1"/>
  <c r="M437" i="1"/>
  <c r="M436" i="1"/>
  <c r="M435" i="1"/>
  <c r="M420" i="1"/>
  <c r="M419" i="1"/>
  <c r="M418" i="1"/>
  <c r="M417" i="1"/>
  <c r="M416" i="1"/>
  <c r="M415" i="1"/>
  <c r="M414" i="1"/>
  <c r="M413" i="1"/>
  <c r="M412" i="1"/>
  <c r="M411" i="1"/>
  <c r="M410" i="1"/>
  <c r="M409" i="1"/>
  <c r="M393" i="1"/>
  <c r="M392" i="1"/>
  <c r="M391" i="1"/>
  <c r="M379" i="1"/>
  <c r="M378" i="1"/>
  <c r="M377" i="1"/>
  <c r="M349" i="1"/>
  <c r="M336" i="1"/>
  <c r="M335" i="1"/>
  <c r="M334" i="1"/>
  <c r="M333" i="1"/>
  <c r="M332" i="1"/>
  <c r="M331" i="1"/>
  <c r="M322" i="1"/>
  <c r="M321" i="1"/>
  <c r="M311" i="1"/>
  <c r="M310" i="1"/>
  <c r="M309" i="1"/>
  <c r="M308" i="1"/>
  <c r="M307" i="1"/>
  <c r="M306" i="1"/>
  <c r="M305" i="1"/>
  <c r="M304" i="1"/>
  <c r="M303" i="1"/>
  <c r="M302" i="1"/>
  <c r="M301" i="1"/>
  <c r="M282" i="1"/>
  <c r="M281" i="1"/>
  <c r="M280" i="1"/>
  <c r="M279" i="1"/>
  <c r="M278" i="1"/>
  <c r="M277" i="1"/>
  <c r="M276" i="1"/>
  <c r="M275" i="1"/>
  <c r="M274" i="1"/>
  <c r="M273" i="1"/>
  <c r="M272" i="1"/>
  <c r="M271" i="1"/>
  <c r="M270" i="1"/>
  <c r="M269" i="1"/>
  <c r="M268" i="1"/>
  <c r="M267" i="1"/>
  <c r="M266" i="1"/>
  <c r="M265" i="1"/>
  <c r="M264" i="1"/>
  <c r="M263" i="1"/>
  <c r="M262" i="1"/>
  <c r="M261" i="1"/>
  <c r="M260" i="1"/>
  <c r="M259" i="1"/>
  <c r="M221" i="1"/>
  <c r="M220" i="1"/>
  <c r="M219" i="1"/>
  <c r="M218" i="1"/>
  <c r="M217" i="1"/>
  <c r="M216" i="1"/>
  <c r="M215" i="1"/>
  <c r="M214" i="1"/>
  <c r="M213" i="1"/>
  <c r="M212" i="1"/>
  <c r="M211" i="1"/>
  <c r="M210" i="1"/>
  <c r="M209" i="1"/>
  <c r="M208" i="1"/>
  <c r="M207" i="1"/>
  <c r="M206" i="1"/>
  <c r="M205" i="1"/>
  <c r="M204" i="1"/>
  <c r="M203" i="1"/>
  <c r="M202" i="1"/>
  <c r="M201"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92" i="1"/>
  <c r="M91" i="1"/>
  <c r="M90" i="1"/>
  <c r="M89"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L78" i="1"/>
  <c r="L79" i="1"/>
  <c r="L93" i="1"/>
  <c r="L94" i="1"/>
  <c r="L154" i="1"/>
  <c r="L155" i="1"/>
  <c r="L159" i="1"/>
  <c r="K398" i="1"/>
  <c r="K399" i="1"/>
  <c r="J398" i="1"/>
  <c r="J399" i="1"/>
  <c r="I398" i="1"/>
  <c r="I399" i="1"/>
  <c r="M399" i="1"/>
  <c r="L360" i="1"/>
  <c r="K358" i="1"/>
  <c r="K360" i="1"/>
  <c r="J358" i="1"/>
  <c r="J360" i="1"/>
  <c r="I358" i="1"/>
  <c r="I360"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I42" i="1"/>
  <c r="J42" i="1"/>
  <c r="K42" i="1"/>
  <c r="M42" i="1"/>
  <c r="M78" i="1"/>
  <c r="I79" i="1"/>
  <c r="J79" i="1"/>
  <c r="K79" i="1"/>
  <c r="M79" i="1"/>
  <c r="M80" i="1"/>
  <c r="M81" i="1"/>
  <c r="M82" i="1"/>
  <c r="M83" i="1"/>
  <c r="M84" i="1"/>
  <c r="M85" i="1"/>
  <c r="M86" i="1"/>
  <c r="M87" i="1"/>
  <c r="I88" i="1"/>
  <c r="J88" i="1"/>
  <c r="K88" i="1"/>
  <c r="M88" i="1"/>
  <c r="M93" i="1"/>
  <c r="I94" i="1"/>
  <c r="J94" i="1"/>
  <c r="K94" i="1"/>
  <c r="M94" i="1"/>
  <c r="M95" i="1"/>
  <c r="M96" i="1"/>
  <c r="M97" i="1"/>
  <c r="I98" i="1"/>
  <c r="J98" i="1"/>
  <c r="K98" i="1"/>
  <c r="M98" i="1"/>
  <c r="I99" i="1"/>
  <c r="J99" i="1"/>
  <c r="K99"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I127" i="1"/>
  <c r="J127" i="1"/>
  <c r="K127" i="1"/>
  <c r="M127" i="1"/>
  <c r="M154" i="1"/>
  <c r="I155" i="1"/>
  <c r="J155" i="1"/>
  <c r="K155" i="1"/>
  <c r="M155" i="1"/>
  <c r="M156" i="1"/>
  <c r="I157" i="1"/>
  <c r="J157" i="1"/>
  <c r="K157" i="1"/>
  <c r="M157" i="1"/>
  <c r="I158" i="1"/>
  <c r="J158" i="1"/>
  <c r="K158" i="1"/>
  <c r="M158" i="1"/>
  <c r="I159" i="1"/>
  <c r="J159" i="1"/>
  <c r="K159" i="1"/>
  <c r="M159" i="1"/>
  <c r="M160" i="1"/>
  <c r="M161" i="1"/>
  <c r="M162" i="1"/>
  <c r="M163" i="1"/>
  <c r="I164" i="1"/>
  <c r="J164" i="1"/>
  <c r="K164" i="1"/>
  <c r="M164" i="1"/>
  <c r="M165" i="1"/>
  <c r="I166" i="1"/>
  <c r="J166" i="1"/>
  <c r="K166" i="1"/>
  <c r="L166" i="1"/>
  <c r="M166" i="1"/>
  <c r="M167" i="1"/>
  <c r="M168" i="1"/>
  <c r="M169" i="1"/>
  <c r="I170" i="1"/>
  <c r="J170" i="1"/>
  <c r="K170" i="1"/>
  <c r="L170" i="1"/>
  <c r="M170" i="1"/>
  <c r="I171" i="1"/>
  <c r="J171" i="1"/>
  <c r="K171" i="1"/>
  <c r="M171" i="1"/>
  <c r="M172" i="1"/>
  <c r="M173" i="1"/>
  <c r="M174" i="1"/>
  <c r="M175" i="1"/>
  <c r="M176" i="1"/>
  <c r="M177" i="1"/>
  <c r="M178" i="1"/>
  <c r="M179" i="1"/>
  <c r="M180" i="1"/>
  <c r="M181" i="1"/>
  <c r="I182" i="1"/>
  <c r="J182" i="1"/>
  <c r="K182" i="1"/>
  <c r="M182" i="1"/>
  <c r="I183" i="1"/>
  <c r="J183" i="1"/>
  <c r="K183" i="1"/>
  <c r="M183" i="1"/>
  <c r="M184" i="1"/>
  <c r="M185" i="1"/>
  <c r="M186" i="1"/>
  <c r="M187" i="1"/>
  <c r="M188" i="1"/>
  <c r="M189" i="1"/>
  <c r="M190" i="1"/>
  <c r="M191" i="1"/>
  <c r="M192" i="1"/>
  <c r="M193" i="1"/>
  <c r="M194" i="1"/>
  <c r="M195" i="1"/>
  <c r="M196" i="1"/>
  <c r="M197" i="1"/>
  <c r="M198" i="1"/>
  <c r="M199" i="1"/>
  <c r="I200" i="1"/>
  <c r="J200" i="1"/>
  <c r="K200" i="1"/>
  <c r="M200" i="1"/>
  <c r="L222" i="1"/>
  <c r="M222" i="1"/>
  <c r="I223" i="1"/>
  <c r="J223" i="1"/>
  <c r="K223" i="1"/>
  <c r="L223"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I258" i="1"/>
  <c r="J258" i="1"/>
  <c r="K258" i="1"/>
  <c r="M258" i="1"/>
  <c r="L283" i="1"/>
  <c r="M283" i="1"/>
  <c r="I284" i="1"/>
  <c r="J284" i="1"/>
  <c r="K284" i="1"/>
  <c r="L284" i="1"/>
  <c r="M284" i="1"/>
  <c r="M285" i="1"/>
  <c r="M286" i="1"/>
  <c r="I287" i="1"/>
  <c r="J287" i="1"/>
  <c r="K287" i="1"/>
  <c r="M287" i="1"/>
  <c r="I288" i="1"/>
  <c r="J288" i="1"/>
  <c r="K288" i="1"/>
  <c r="M288" i="1"/>
  <c r="M289" i="1"/>
  <c r="M290" i="1"/>
  <c r="M291" i="1"/>
  <c r="M292" i="1"/>
  <c r="M293" i="1"/>
  <c r="M294" i="1"/>
  <c r="M295" i="1"/>
  <c r="M296" i="1"/>
  <c r="M297" i="1"/>
  <c r="M298" i="1"/>
  <c r="M299" i="1"/>
  <c r="I300" i="1"/>
  <c r="J300" i="1"/>
  <c r="K300" i="1"/>
  <c r="M300" i="1"/>
  <c r="L312" i="1"/>
  <c r="M312" i="1"/>
  <c r="I313" i="1"/>
  <c r="J313" i="1"/>
  <c r="K313" i="1"/>
  <c r="L313" i="1"/>
  <c r="M313" i="1"/>
  <c r="M314" i="1"/>
  <c r="M315" i="1"/>
  <c r="M316" i="1"/>
  <c r="M317" i="1"/>
  <c r="M318" i="1"/>
  <c r="M319" i="1"/>
  <c r="I320" i="1"/>
  <c r="J320" i="1"/>
  <c r="K320" i="1"/>
  <c r="M320" i="1"/>
  <c r="L323" i="1"/>
  <c r="M323" i="1"/>
  <c r="I324" i="1"/>
  <c r="J324" i="1"/>
  <c r="K324" i="1"/>
  <c r="L324" i="1"/>
  <c r="M324" i="1"/>
  <c r="M325" i="1"/>
  <c r="M326" i="1"/>
  <c r="M327" i="1"/>
  <c r="M328" i="1"/>
  <c r="M329" i="1"/>
  <c r="I330" i="1"/>
  <c r="J330" i="1"/>
  <c r="K330" i="1"/>
  <c r="M330" i="1"/>
  <c r="L337" i="1"/>
  <c r="M337" i="1"/>
  <c r="I338" i="1"/>
  <c r="J338" i="1"/>
  <c r="K338" i="1"/>
  <c r="L338" i="1"/>
  <c r="M338" i="1"/>
  <c r="M339" i="1"/>
  <c r="M340" i="1"/>
  <c r="M341" i="1"/>
  <c r="M342" i="1"/>
  <c r="I343" i="1"/>
  <c r="J343" i="1"/>
  <c r="K343" i="1"/>
  <c r="M343" i="1"/>
  <c r="I344" i="1"/>
  <c r="J344" i="1"/>
  <c r="K344" i="1"/>
  <c r="M344" i="1"/>
  <c r="I345" i="1"/>
  <c r="J345" i="1"/>
  <c r="K345" i="1"/>
  <c r="L345" i="1"/>
  <c r="M345" i="1"/>
  <c r="M346" i="1"/>
  <c r="M347" i="1"/>
  <c r="I348" i="1"/>
  <c r="J348" i="1"/>
  <c r="K348" i="1"/>
  <c r="M348" i="1"/>
  <c r="L350" i="1"/>
  <c r="M350" i="1"/>
  <c r="I351" i="1"/>
  <c r="J351" i="1"/>
  <c r="K351" i="1"/>
  <c r="L351" i="1"/>
  <c r="M351" i="1"/>
  <c r="M352" i="1"/>
  <c r="M353" i="1"/>
  <c r="M354" i="1"/>
  <c r="M355" i="1"/>
  <c r="M356" i="1"/>
  <c r="M357" i="1"/>
  <c r="M358" i="1"/>
  <c r="M359" i="1"/>
  <c r="M360" i="1"/>
  <c r="M361" i="1"/>
  <c r="M362" i="1"/>
  <c r="M363" i="1"/>
  <c r="M364" i="1"/>
  <c r="M365" i="1"/>
  <c r="I366" i="1"/>
  <c r="J366" i="1"/>
  <c r="K366" i="1"/>
  <c r="M366" i="1"/>
  <c r="M367" i="1"/>
  <c r="L368" i="1"/>
  <c r="M368" i="1"/>
  <c r="I369" i="1"/>
  <c r="J369" i="1"/>
  <c r="K369" i="1"/>
  <c r="L369" i="1"/>
  <c r="M369" i="1"/>
  <c r="M370" i="1"/>
  <c r="M371" i="1"/>
  <c r="M372" i="1"/>
  <c r="M373" i="1"/>
  <c r="M374" i="1"/>
  <c r="M375" i="1"/>
  <c r="I376" i="1"/>
  <c r="J376" i="1"/>
  <c r="K376" i="1"/>
  <c r="M376" i="1"/>
  <c r="L380" i="1"/>
  <c r="M380" i="1"/>
  <c r="I381" i="1"/>
  <c r="J381" i="1"/>
  <c r="K381" i="1"/>
  <c r="L381" i="1"/>
  <c r="M381" i="1"/>
  <c r="M382" i="1"/>
  <c r="M383" i="1"/>
  <c r="M384" i="1"/>
  <c r="M385" i="1"/>
  <c r="M386" i="1"/>
  <c r="M387" i="1"/>
  <c r="M388" i="1"/>
  <c r="M389" i="1"/>
  <c r="I390" i="1"/>
  <c r="J390" i="1"/>
  <c r="K390" i="1"/>
  <c r="L390" i="1"/>
  <c r="M390" i="1"/>
  <c r="L394" i="1"/>
  <c r="M394" i="1"/>
  <c r="I395" i="1"/>
  <c r="J395" i="1"/>
  <c r="K395" i="1"/>
  <c r="L395" i="1"/>
  <c r="M395" i="1"/>
  <c r="I396" i="1"/>
  <c r="J396" i="1"/>
  <c r="K396" i="1"/>
  <c r="L396" i="1"/>
  <c r="M396" i="1"/>
  <c r="M397" i="1"/>
  <c r="M398" i="1"/>
  <c r="M400" i="1"/>
  <c r="M401" i="1"/>
  <c r="M402" i="1"/>
  <c r="M403" i="1"/>
  <c r="M404" i="1"/>
  <c r="M405" i="1"/>
  <c r="M406" i="1"/>
  <c r="M407" i="1"/>
  <c r="I408" i="1"/>
  <c r="J408" i="1"/>
  <c r="K408" i="1"/>
  <c r="M408" i="1"/>
  <c r="L421" i="1"/>
  <c r="M421" i="1"/>
  <c r="I422" i="1"/>
  <c r="J422" i="1"/>
  <c r="K422" i="1"/>
  <c r="L422" i="1"/>
  <c r="M422" i="1"/>
  <c r="M423" i="1"/>
  <c r="M424" i="1"/>
  <c r="M425" i="1"/>
  <c r="M426" i="1"/>
  <c r="M427" i="1"/>
  <c r="M428" i="1"/>
  <c r="M429" i="1"/>
  <c r="M430" i="1"/>
  <c r="M431" i="1"/>
  <c r="M432" i="1"/>
  <c r="M433" i="1"/>
  <c r="I434" i="1"/>
  <c r="J434" i="1"/>
  <c r="K434" i="1"/>
  <c r="M434" i="1"/>
  <c r="L446" i="1"/>
  <c r="M446" i="1"/>
  <c r="I447" i="1"/>
  <c r="J447" i="1"/>
  <c r="K447" i="1"/>
  <c r="L447" i="1"/>
  <c r="M447" i="1"/>
  <c r="M448" i="1"/>
  <c r="M449" i="1"/>
  <c r="M450" i="1"/>
  <c r="I451" i="1"/>
  <c r="J451" i="1"/>
  <c r="K451" i="1"/>
  <c r="M451" i="1"/>
  <c r="L455" i="1"/>
  <c r="M455" i="1"/>
  <c r="I456" i="1"/>
  <c r="J456" i="1"/>
  <c r="K456" i="1"/>
  <c r="L456" i="1"/>
  <c r="M456" i="1"/>
  <c r="I457" i="1"/>
  <c r="J457" i="1"/>
  <c r="K457" i="1"/>
  <c r="L457" i="1"/>
  <c r="M457" i="1"/>
  <c r="M458" i="1"/>
  <c r="I459" i="1"/>
  <c r="J459" i="1"/>
  <c r="K459" i="1"/>
  <c r="M459" i="1"/>
  <c r="M460" i="1"/>
  <c r="M461" i="1"/>
  <c r="M462" i="1"/>
  <c r="M463" i="1"/>
  <c r="M464" i="1"/>
  <c r="M465" i="1"/>
  <c r="M466" i="1"/>
  <c r="M467" i="1"/>
  <c r="M468" i="1"/>
  <c r="M469" i="1"/>
  <c r="M470" i="1"/>
  <c r="I471" i="1"/>
  <c r="J471" i="1"/>
  <c r="K471" i="1"/>
  <c r="M471" i="1"/>
  <c r="L479" i="1"/>
  <c r="M479" i="1"/>
  <c r="I480" i="1"/>
  <c r="J480" i="1"/>
  <c r="K480" i="1"/>
  <c r="L480" i="1"/>
  <c r="M480" i="1"/>
  <c r="M481" i="1"/>
  <c r="M482" i="1"/>
  <c r="M483" i="1"/>
  <c r="M484" i="1"/>
  <c r="M485" i="1"/>
  <c r="M486" i="1"/>
  <c r="M487" i="1"/>
  <c r="M488" i="1"/>
  <c r="M489" i="1"/>
  <c r="M490" i="1"/>
  <c r="M491" i="1"/>
  <c r="M492" i="1"/>
  <c r="M493" i="1"/>
  <c r="M494" i="1"/>
  <c r="M495" i="1"/>
  <c r="M496" i="1"/>
  <c r="M497" i="1"/>
  <c r="M498" i="1"/>
  <c r="M499" i="1"/>
  <c r="M500" i="1"/>
  <c r="I501" i="1"/>
  <c r="J501" i="1"/>
  <c r="K501" i="1"/>
  <c r="M501" i="1"/>
  <c r="L515" i="1"/>
  <c r="M515" i="1"/>
  <c r="I516" i="1"/>
  <c r="J516" i="1"/>
  <c r="K516" i="1"/>
  <c r="L516"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I543" i="1"/>
  <c r="J543" i="1"/>
  <c r="K543" i="1"/>
  <c r="M543" i="1"/>
  <c r="L560" i="1"/>
  <c r="M560" i="1"/>
  <c r="I561" i="1"/>
  <c r="J561" i="1"/>
  <c r="K561" i="1"/>
  <c r="L561" i="1"/>
  <c r="M561" i="1"/>
  <c r="M562" i="1"/>
  <c r="M563" i="1"/>
  <c r="M564" i="1"/>
  <c r="M565" i="1"/>
  <c r="I566" i="1"/>
  <c r="J566" i="1"/>
  <c r="K566" i="1"/>
  <c r="M566" i="1"/>
  <c r="L573" i="1"/>
  <c r="M573" i="1"/>
  <c r="I574" i="1"/>
  <c r="J574" i="1"/>
  <c r="K574" i="1"/>
  <c r="L574" i="1"/>
  <c r="M574" i="1"/>
  <c r="M575" i="1"/>
  <c r="I576" i="1"/>
  <c r="J576" i="1"/>
  <c r="K576" i="1"/>
  <c r="M576" i="1"/>
  <c r="M577" i="1"/>
  <c r="L578" i="1"/>
  <c r="M578" i="1"/>
  <c r="I579" i="1"/>
  <c r="J579" i="1"/>
  <c r="K579" i="1"/>
  <c r="L579" i="1"/>
  <c r="M579" i="1"/>
  <c r="I580" i="1"/>
  <c r="J580" i="1"/>
  <c r="K580" i="1"/>
  <c r="L580" i="1"/>
  <c r="M580" i="1"/>
  <c r="M581" i="1"/>
  <c r="M582" i="1"/>
  <c r="M583" i="1"/>
  <c r="M584" i="1"/>
  <c r="M585" i="1"/>
  <c r="M586" i="1"/>
  <c r="M587" i="1"/>
  <c r="M588" i="1"/>
  <c r="M589" i="1"/>
  <c r="M590" i="1"/>
  <c r="M591" i="1"/>
  <c r="M592" i="1"/>
  <c r="M593" i="1"/>
  <c r="I594" i="1"/>
  <c r="J594" i="1"/>
  <c r="K594" i="1"/>
  <c r="M594" i="1"/>
  <c r="L605" i="1"/>
  <c r="M605" i="1"/>
  <c r="I606" i="1"/>
  <c r="J606" i="1"/>
  <c r="K606" i="1"/>
  <c r="L606" i="1"/>
  <c r="M606" i="1"/>
  <c r="M607" i="1"/>
  <c r="M608" i="1"/>
  <c r="M609" i="1"/>
  <c r="M610" i="1"/>
  <c r="M611" i="1"/>
  <c r="M612" i="1"/>
  <c r="M613" i="1"/>
  <c r="M614" i="1"/>
  <c r="I615" i="1"/>
  <c r="J615" i="1"/>
  <c r="K615" i="1"/>
  <c r="M615" i="1"/>
  <c r="L622" i="1"/>
  <c r="M622" i="1"/>
  <c r="I623" i="1"/>
  <c r="J623" i="1"/>
  <c r="K623" i="1"/>
  <c r="L623" i="1"/>
  <c r="M623" i="1"/>
  <c r="I624" i="1"/>
  <c r="J624" i="1"/>
  <c r="K624" i="1"/>
  <c r="L624" i="1"/>
  <c r="M624" i="1"/>
  <c r="I625" i="1"/>
  <c r="F14" i="7"/>
  <c r="F13" i="7"/>
  <c r="F12" i="7"/>
  <c r="F11" i="7"/>
  <c r="F10" i="7"/>
  <c r="F9" i="7"/>
  <c r="F8" i="7"/>
  <c r="F7" i="7"/>
  <c r="F6" i="7"/>
  <c r="F5" i="7"/>
  <c r="P11" i="14"/>
  <c r="O11" i="14"/>
  <c r="N11" i="14"/>
  <c r="M11" i="14"/>
  <c r="L11" i="14"/>
  <c r="K11" i="14"/>
  <c r="J11" i="14"/>
  <c r="I11" i="14"/>
  <c r="H11" i="14"/>
  <c r="G11" i="14"/>
  <c r="F11" i="14"/>
  <c r="E11" i="14"/>
  <c r="D11" i="14"/>
  <c r="C11" i="14"/>
  <c r="B11" i="14"/>
  <c r="P10" i="14"/>
  <c r="N10" i="14"/>
  <c r="M10" i="14"/>
  <c r="J10" i="14"/>
  <c r="I10" i="14"/>
  <c r="H10" i="14"/>
  <c r="P9" i="14"/>
  <c r="N9" i="14"/>
  <c r="M9" i="14"/>
  <c r="J9" i="14"/>
  <c r="I9" i="14"/>
  <c r="H9" i="14"/>
  <c r="P8" i="14"/>
  <c r="N8" i="14"/>
  <c r="M8" i="14"/>
  <c r="J8" i="14"/>
  <c r="I8" i="14"/>
  <c r="H8" i="14"/>
  <c r="P7" i="14"/>
  <c r="N7" i="14"/>
  <c r="M7" i="14"/>
  <c r="J7" i="14"/>
  <c r="I7" i="14"/>
  <c r="H7" i="14"/>
  <c r="P6" i="14"/>
  <c r="N6" i="14"/>
  <c r="M6" i="14"/>
  <c r="J6" i="14"/>
  <c r="I6" i="14"/>
  <c r="H6" i="14"/>
  <c r="F2" i="17"/>
  <c r="F3" i="17"/>
  <c r="F4" i="17"/>
  <c r="F5" i="17"/>
  <c r="F6" i="17"/>
  <c r="F7" i="17"/>
  <c r="F8" i="17"/>
  <c r="E8" i="17"/>
  <c r="D8" i="17"/>
  <c r="C8" i="17"/>
  <c r="B8" i="17"/>
  <c r="AD678" i="1"/>
  <c r="Y674" i="1"/>
  <c r="Y673" i="1"/>
  <c r="Y672" i="1"/>
  <c r="Y671" i="1"/>
  <c r="Y670" i="1"/>
  <c r="Y668" i="1"/>
  <c r="Y667" i="1"/>
  <c r="Y666" i="1"/>
  <c r="Y665" i="1"/>
  <c r="Y664" i="1"/>
  <c r="Y663" i="1"/>
  <c r="Y662" i="1"/>
  <c r="AF661" i="1"/>
  <c r="AE661" i="1"/>
  <c r="AD661" i="1"/>
  <c r="AC661" i="1"/>
  <c r="BM637" i="1"/>
  <c r="BM638" i="1"/>
  <c r="BJ637" i="1"/>
  <c r="BK637" i="1"/>
  <c r="BL637" i="1"/>
  <c r="BB636" i="1"/>
  <c r="BF637" i="1"/>
  <c r="BF638" i="1"/>
  <c r="AV636" i="1"/>
  <c r="AZ637" i="1"/>
  <c r="AZ638" i="1"/>
  <c r="AP636" i="1"/>
  <c r="AT637" i="1"/>
  <c r="AT638" i="1"/>
  <c r="AN638" i="1"/>
  <c r="AK638" i="1"/>
  <c r="AB636" i="1"/>
  <c r="AC637" i="1"/>
  <c r="BI637" i="1"/>
  <c r="AJ636" i="1"/>
  <c r="N626" i="1"/>
  <c r="M2" i="1"/>
  <c r="F44" i="13"/>
  <c r="C44" i="13"/>
  <c r="H44" i="13"/>
  <c r="H43" i="13"/>
  <c r="H42" i="13"/>
  <c r="H41" i="13"/>
  <c r="H40" i="13"/>
  <c r="H39" i="13"/>
  <c r="H38" i="13"/>
  <c r="H37" i="13"/>
  <c r="H36" i="13"/>
  <c r="G36" i="13"/>
  <c r="D36" i="13"/>
  <c r="H35" i="13"/>
  <c r="H34" i="13"/>
  <c r="G34" i="13"/>
  <c r="D34" i="13"/>
  <c r="H33" i="13"/>
  <c r="G33" i="13"/>
  <c r="D33" i="13"/>
  <c r="H28" i="13"/>
  <c r="F28" i="13"/>
  <c r="C28" i="13"/>
  <c r="H27" i="13"/>
  <c r="H26" i="13"/>
  <c r="H25" i="13"/>
  <c r="H24" i="13"/>
  <c r="H23" i="13"/>
  <c r="H22" i="13"/>
  <c r="H21" i="13"/>
  <c r="H20" i="13"/>
  <c r="G20" i="13"/>
  <c r="D20" i="13"/>
  <c r="H19" i="13"/>
  <c r="H18" i="13"/>
  <c r="G18" i="13"/>
  <c r="D18" i="13"/>
  <c r="H17" i="13"/>
  <c r="G17" i="13"/>
  <c r="D17" i="13"/>
  <c r="G5" i="13"/>
  <c r="D5" i="13"/>
  <c r="G3" i="13"/>
  <c r="D3" i="13"/>
  <c r="G2" i="13"/>
  <c r="D2" i="13"/>
  <c r="AB637" i="1"/>
  <c r="AD637" i="1"/>
  <c r="BB637" i="1"/>
  <c r="AF637" i="1"/>
  <c r="AF638" i="1"/>
  <c r="AR637" i="1"/>
  <c r="BD637" i="1"/>
  <c r="BJ638" i="1"/>
  <c r="BI638" i="1"/>
  <c r="AE637" i="1"/>
  <c r="AJ638" i="1"/>
  <c r="AX637" i="1"/>
  <c r="AQ637" i="1"/>
  <c r="AW637" i="1"/>
  <c r="BC637" i="1"/>
  <c r="AP637" i="1"/>
  <c r="AV637" i="1"/>
  <c r="AS637" i="1"/>
  <c r="AY637" i="1"/>
  <c r="BE637" i="1"/>
  <c r="AC638" i="1"/>
  <c r="AB638" i="1"/>
  <c r="BC638" i="1"/>
  <c r="BB638" i="1"/>
  <c r="AQ638" i="1"/>
  <c r="AP638" i="1"/>
  <c r="AW638" i="1"/>
  <c r="AV638" i="1"/>
  <c r="L625" i="1"/>
  <c r="K625" i="1"/>
  <c r="Y636" i="1"/>
  <c r="E15" i="7"/>
  <c r="X636" i="1"/>
  <c r="D15" i="7"/>
  <c r="J625" i="1"/>
  <c r="C15" i="7"/>
  <c r="W636" i="1"/>
  <c r="M625" i="1"/>
  <c r="B15" i="7"/>
  <c r="V636" i="1"/>
  <c r="F15" i="7"/>
  <c r="U636" i="1"/>
  <c r="U637" i="1"/>
  <c r="X637" i="1"/>
  <c r="Y637" i="1"/>
  <c r="Y638" i="1"/>
  <c r="V637" i="1"/>
  <c r="W637" i="1"/>
  <c r="V638" i="1"/>
  <c r="U638" i="1"/>
</calcChain>
</file>

<file path=xl/sharedStrings.xml><?xml version="1.0" encoding="utf-8"?>
<sst xmlns="http://schemas.openxmlformats.org/spreadsheetml/2006/main" count="5625" uniqueCount="947">
  <si>
    <t>Total Required</t>
  </si>
  <si>
    <t>WBS L2</t>
  </si>
  <si>
    <t>WBS L3</t>
  </si>
  <si>
    <t>US / Non-US</t>
  </si>
  <si>
    <t>Institution</t>
  </si>
  <si>
    <t>Labor Cat.</t>
  </si>
  <si>
    <t>Names</t>
  </si>
  <si>
    <t>Tasks</t>
  </si>
  <si>
    <t>Grand Total</t>
  </si>
  <si>
    <t>2.1 Program Management</t>
  </si>
  <si>
    <t>2.1.1 Administration</t>
  </si>
  <si>
    <t>US</t>
  </si>
  <si>
    <t>GTECH</t>
  </si>
  <si>
    <t>KE</t>
  </si>
  <si>
    <t>TABOADA, IGNACIO</t>
  </si>
  <si>
    <t>LBNL</t>
  </si>
  <si>
    <t>KLEIN,SPENCER</t>
  </si>
  <si>
    <t>Supervise LBNL effort</t>
  </si>
  <si>
    <t>PSU</t>
  </si>
  <si>
    <t>COWEN, DOUG</t>
  </si>
  <si>
    <t>ExecCom member</t>
  </si>
  <si>
    <t>PO</t>
  </si>
  <si>
    <t>UCB</t>
  </si>
  <si>
    <t>PRICE, BUFORD</t>
  </si>
  <si>
    <t>Education &amp; Outreach</t>
  </si>
  <si>
    <t>SC</t>
  </si>
  <si>
    <t>Speakers Comm member</t>
  </si>
  <si>
    <t>UD</t>
  </si>
  <si>
    <t>UMD</t>
  </si>
  <si>
    <t>SULLIVAN, GREG</t>
  </si>
  <si>
    <t>OLIVAS, ALEX</t>
  </si>
  <si>
    <t>Pubcom member</t>
  </si>
  <si>
    <t>UW</t>
  </si>
  <si>
    <t>HALZEN, FRANCIS</t>
  </si>
  <si>
    <t>Principle Investigator</t>
  </si>
  <si>
    <t>KARLE, ALBRECHT</t>
  </si>
  <si>
    <t>MA</t>
  </si>
  <si>
    <t>AD</t>
  </si>
  <si>
    <t>US Total</t>
  </si>
  <si>
    <t/>
  </si>
  <si>
    <t>Non-US</t>
  </si>
  <si>
    <t>DESY</t>
  </si>
  <si>
    <t>RWTH</t>
  </si>
  <si>
    <t>WIEBUSCH, CHRISTOPHER</t>
  </si>
  <si>
    <t>SU</t>
  </si>
  <si>
    <t>ICB Member</t>
  </si>
  <si>
    <t>WALCK, CHRISTIAN</t>
  </si>
  <si>
    <t>ULB</t>
  </si>
  <si>
    <t>UU</t>
  </si>
  <si>
    <t>BOTNER, OLGA</t>
  </si>
  <si>
    <t>HALLGREN, ALLAN</t>
  </si>
  <si>
    <t>WUPPERTAL</t>
  </si>
  <si>
    <t>HELBING, KLAUS</t>
  </si>
  <si>
    <t>MAINZ</t>
  </si>
  <si>
    <t>HUMBOLDT</t>
  </si>
  <si>
    <t>BONN</t>
  </si>
  <si>
    <t>KOWALSKI, MAREK</t>
  </si>
  <si>
    <t>BOCHUM</t>
  </si>
  <si>
    <t>Non-US Total</t>
  </si>
  <si>
    <t>WBS L3 Total</t>
  </si>
  <si>
    <t>KU</t>
  </si>
  <si>
    <t>BESSON, DAVE</t>
  </si>
  <si>
    <t>HOFFMAN, KARA</t>
  </si>
  <si>
    <t>Detector R&amp;D</t>
  </si>
  <si>
    <t>SE</t>
  </si>
  <si>
    <t>SANDSTROM, PERRY</t>
  </si>
  <si>
    <t>EN</t>
  </si>
  <si>
    <t>TE</t>
  </si>
  <si>
    <t>Acoustic R&amp;D Support</t>
  </si>
  <si>
    <t>EPFL</t>
  </si>
  <si>
    <t>GENT</t>
  </si>
  <si>
    <t>UGENT SC</t>
  </si>
  <si>
    <t>GR</t>
  </si>
  <si>
    <t>2.1.4 Education &amp; Outreach</t>
  </si>
  <si>
    <t>OSU</t>
  </si>
  <si>
    <t>DEYOUNG, TYCE</t>
  </si>
  <si>
    <t>UMD KE</t>
  </si>
  <si>
    <t>UWRF</t>
  </si>
  <si>
    <t>MADSEN, JIM</t>
  </si>
  <si>
    <t>WBS L2 Total</t>
  </si>
  <si>
    <t>2.2 Detector Operations &amp; Maintenance</t>
  </si>
  <si>
    <t>2.2.1 Run Coordination</t>
  </si>
  <si>
    <t>Operate Detector  (Winter-Overs)</t>
  </si>
  <si>
    <t>UC</t>
  </si>
  <si>
    <t>SuperNova Operations</t>
  </si>
  <si>
    <t>2.2.2 Data Acquisition</t>
  </si>
  <si>
    <t>CS</t>
  </si>
  <si>
    <t>STEZELBERGER,THORSTEN</t>
  </si>
  <si>
    <t>WENDT, CHRISTOPHER</t>
  </si>
  <si>
    <t>GLOWACKI, DAVID</t>
  </si>
  <si>
    <t>2.2.3 Online Filter (Pnf)</t>
  </si>
  <si>
    <t>BLAUFUSS, ERIK</t>
  </si>
  <si>
    <t>CAU</t>
  </si>
  <si>
    <t>JAPARIDZE, GEORGE</t>
  </si>
  <si>
    <t>ROTT, CARSTEN</t>
  </si>
  <si>
    <t>SUBR</t>
  </si>
  <si>
    <t>TER-ANTONYAN, SAMVEL</t>
  </si>
  <si>
    <t>Detector Monitoring</t>
  </si>
  <si>
    <t>UA</t>
  </si>
  <si>
    <t>UAA</t>
  </si>
  <si>
    <t>RAWLINS, KATHERINE</t>
  </si>
  <si>
    <t>UCI</t>
  </si>
  <si>
    <t>HANSON, JORDAN</t>
  </si>
  <si>
    <t>UMD GR</t>
  </si>
  <si>
    <t>UW PO</t>
  </si>
  <si>
    <t>UW GR</t>
  </si>
  <si>
    <t>CHIBA</t>
  </si>
  <si>
    <t>DESY SC</t>
  </si>
  <si>
    <t>DESY GR</t>
  </si>
  <si>
    <t>DTMND</t>
  </si>
  <si>
    <t>DTMD GR</t>
  </si>
  <si>
    <t>MPI GR</t>
  </si>
  <si>
    <t>RWTH GR</t>
  </si>
  <si>
    <t>ULB GR</t>
  </si>
  <si>
    <t>UMH</t>
  </si>
  <si>
    <t>UOX</t>
  </si>
  <si>
    <t>SARKAR, SUBIR</t>
  </si>
  <si>
    <t>VUB</t>
  </si>
  <si>
    <t>WUPPERTAL GR</t>
  </si>
  <si>
    <t>UM GR</t>
  </si>
  <si>
    <t>WILLIAMS, DAWN</t>
  </si>
  <si>
    <t>Coordinate IceTop Operations</t>
  </si>
  <si>
    <t>2.3 Computing And Data Management</t>
  </si>
  <si>
    <t>DIAZ-VELEZ, JUAN CARLOS</t>
  </si>
  <si>
    <t>MEADE, PATRICK</t>
  </si>
  <si>
    <t>Coordination and Support for Grid and distributed computing</t>
  </si>
  <si>
    <t>DESIATI, PAOLO</t>
  </si>
  <si>
    <t>ALBERTA</t>
  </si>
  <si>
    <t>2.4 Triggering And Filtering</t>
  </si>
  <si>
    <t>TFT Board member</t>
  </si>
  <si>
    <t>SECKEL, DAVID</t>
  </si>
  <si>
    <t>MONTARULI, TERESA</t>
  </si>
  <si>
    <t>DE LOS HEROS, CARLOS</t>
  </si>
  <si>
    <t>YOSHIDA, SHIGERU</t>
  </si>
  <si>
    <t>EHE Filters</t>
  </si>
  <si>
    <t xml:space="preserve">SEUNARINE, SURUJ </t>
  </si>
  <si>
    <t>2.5 Data Quality, Reconstruction &amp; Simulation Tools</t>
  </si>
  <si>
    <t>FAZELY, ALI</t>
  </si>
  <si>
    <t>Simulation Programs</t>
  </si>
  <si>
    <t>Maintain and Verify Simulation of Photon Propagation and update Ice Properties</t>
  </si>
  <si>
    <t>CHIRKIN, DMITRY</t>
  </si>
  <si>
    <t>HULTQVIST, KLAS</t>
  </si>
  <si>
    <t>Reconstruction/ Analysis tools</t>
  </si>
  <si>
    <t>NSF M&amp;O Core</t>
  </si>
  <si>
    <t>BOSSER, SEBASTIAN</t>
  </si>
  <si>
    <t>Chair Filter</t>
  </si>
  <si>
    <t>WG Chair</t>
  </si>
  <si>
    <t>ISHIHARA, AYA</t>
  </si>
  <si>
    <t>TFT Member</t>
  </si>
  <si>
    <t>Pubcom</t>
  </si>
  <si>
    <t>ExecCom</t>
  </si>
  <si>
    <t>TFT Chair</t>
  </si>
  <si>
    <t>HOSHINA, KOTOYO</t>
  </si>
  <si>
    <t>nugen maintenance</t>
  </si>
  <si>
    <t>HAUGEN, JAMES</t>
  </si>
  <si>
    <t>DUVERNOIS, MICHAEL</t>
  </si>
  <si>
    <t>BELLINGER, JIM</t>
  </si>
  <si>
    <t>Sum of Grand Total</t>
  </si>
  <si>
    <t>Maintain Romeo, EHE Simulations, Calibration using Standard Candles</t>
  </si>
  <si>
    <t>VAN EIJNDHOVEN, NICK</t>
  </si>
  <si>
    <t>DE CLERCQ, CATHERINE</t>
  </si>
  <si>
    <t>VUB GR</t>
  </si>
  <si>
    <t>Maintain PnF S/W and Online Filters</t>
  </si>
  <si>
    <t>ACKERMANN, MARKUS</t>
  </si>
  <si>
    <t>Associate Director for Science</t>
  </si>
  <si>
    <t>Base Grants</t>
  </si>
  <si>
    <t>NSF Base Grants</t>
  </si>
  <si>
    <t>Source of Funds (U.S. Only)</t>
  </si>
  <si>
    <t>KOPPER, CLAUDIO</t>
  </si>
  <si>
    <t>ADELAIDE</t>
  </si>
  <si>
    <t>AARTSEN, MARK</t>
  </si>
  <si>
    <t>TILAV, SERAP</t>
  </si>
  <si>
    <t>U.S. Base Grants Support</t>
  </si>
  <si>
    <t>U.S. Institutional In-Kind</t>
  </si>
  <si>
    <t>TJUS, JULIA</t>
  </si>
  <si>
    <t>Low-Energy Extensions of IceTop</t>
  </si>
  <si>
    <t>XIANWU, XU</t>
  </si>
  <si>
    <t>KELLEY, JOHN</t>
  </si>
  <si>
    <t>DPNC</t>
  </si>
  <si>
    <t>HANSON, KAEL</t>
  </si>
  <si>
    <t>MEURES, THOMAS</t>
  </si>
  <si>
    <t>ICC Chair</t>
  </si>
  <si>
    <t>Flasher output, flasher calibration</t>
  </si>
  <si>
    <t>Simulation Production panel chair</t>
  </si>
  <si>
    <t>Supernova DAQ</t>
  </si>
  <si>
    <t>BRIK, VLADIMIR</t>
  </si>
  <si>
    <t>Maintain Core Software Repository</t>
  </si>
  <si>
    <t>UMD CS</t>
  </si>
  <si>
    <t>Europe &amp; Asia Pacific In-Kind</t>
  </si>
  <si>
    <t>U.S. M&amp;O Core</t>
  </si>
  <si>
    <t>U.S. Base Grants</t>
  </si>
  <si>
    <t xml:space="preserve">Detector Maintenance and Operations Manager </t>
  </si>
  <si>
    <t>MoU v13.0: October 2012</t>
  </si>
  <si>
    <t>MoU v12.0: March 2012</t>
  </si>
  <si>
    <t>MoU v11.0: September 2011</t>
  </si>
  <si>
    <t>MoU v10.0: April 2011</t>
  </si>
  <si>
    <t>MoU v8.3: April 2010</t>
  </si>
  <si>
    <t>Month</t>
  </si>
  <si>
    <t>Data</t>
  </si>
  <si>
    <t>Sum of U.S. M&amp;O Core</t>
  </si>
  <si>
    <t>Sum of U.S. Base Grants</t>
  </si>
  <si>
    <t>Sum of U.S. Institutional In-Kind</t>
  </si>
  <si>
    <t>Sum of Europe &amp; Asia Pacific In-Kind</t>
  </si>
  <si>
    <t>SCHULTZ, DAVID</t>
  </si>
  <si>
    <t>Non-US In-kind</t>
  </si>
  <si>
    <t>US In-Kind</t>
  </si>
  <si>
    <t>(Multiple Items)</t>
  </si>
  <si>
    <t>Ongoing EMI studies &amp; mitigation, South Pole &amp; Northern test site instrumentation, Summer South Pole field work</t>
  </si>
  <si>
    <t>Engineering Support: IceCube Lab Summer operations, cabling, &amp; instrumentation testing</t>
  </si>
  <si>
    <t>USAP Support: yearly sip, coordination with contractor (ASC)</t>
  </si>
  <si>
    <t>Winterovers coordinator, hiring and training of winterovers</t>
  </si>
  <si>
    <t>DOM charge response, linearity, DOM calibration support</t>
  </si>
  <si>
    <t>WO</t>
  </si>
  <si>
    <t>IT</t>
  </si>
  <si>
    <t>UMD IT</t>
  </si>
  <si>
    <t>DESY IT</t>
  </si>
  <si>
    <t>TUM</t>
  </si>
  <si>
    <t>SBU</t>
  </si>
  <si>
    <t>Key Personnel</t>
  </si>
  <si>
    <t>Scientists</t>
  </si>
  <si>
    <t>Post Docs</t>
  </si>
  <si>
    <t>Grad Students</t>
  </si>
  <si>
    <t>Managers</t>
  </si>
  <si>
    <t>Computer Science</t>
  </si>
  <si>
    <t>Engineers</t>
  </si>
  <si>
    <t>Winter Overs</t>
  </si>
  <si>
    <t>Data Handling</t>
  </si>
  <si>
    <t>System Admin.</t>
  </si>
  <si>
    <t>Admin and E&amp;O</t>
  </si>
  <si>
    <t>U.S. Head Count</t>
  </si>
  <si>
    <t>U.S. FTE</t>
  </si>
  <si>
    <t>Non-U.S. FTE</t>
  </si>
  <si>
    <t>Non-U.S. Head Count</t>
  </si>
  <si>
    <t>U.S. Service work %</t>
  </si>
  <si>
    <t>Non-U.S. Service work %</t>
  </si>
  <si>
    <t>MoU v.14 April 2013</t>
  </si>
  <si>
    <t>MoU v.8.3 May 2010</t>
  </si>
  <si>
    <r>
      <t>Grad Students</t>
    </r>
    <r>
      <rPr>
        <b/>
        <sz val="14"/>
        <rFont val="Arial"/>
        <family val="2"/>
      </rPr>
      <t xml:space="preserve"> </t>
    </r>
    <r>
      <rPr>
        <b/>
        <sz val="14"/>
        <color indexed="10"/>
        <rFont val="Arial"/>
        <family val="2"/>
      </rPr>
      <t>*</t>
    </r>
  </si>
  <si>
    <t>MoU v.14
April 2013</t>
  </si>
  <si>
    <t>Difference
2010--&gt;2013</t>
  </si>
  <si>
    <t>Total U.S and Non-U.S (FTE)</t>
  </si>
  <si>
    <t>Non-U.S. Total (FTE)</t>
  </si>
  <si>
    <t>U.S. Total (FTE)</t>
  </si>
  <si>
    <t>WBS Level 2</t>
  </si>
  <si>
    <t>* Grad Students' full time appointment equals to an average of 0.55 FTE</t>
  </si>
  <si>
    <t>MoU v.9 Sept. 2010</t>
  </si>
  <si>
    <t>MoU v.9
Sept. 2010</t>
  </si>
  <si>
    <t>Non-US In-kind Total</t>
  </si>
  <si>
    <t>ALBERTA Total</t>
  </si>
  <si>
    <t>DESY Total</t>
  </si>
  <si>
    <t>DPNC Total</t>
  </si>
  <si>
    <t>DTMND Total</t>
  </si>
  <si>
    <t>GENT Total</t>
  </si>
  <si>
    <t>HUMBOLDT Total</t>
  </si>
  <si>
    <t>MAINZ Total</t>
  </si>
  <si>
    <t>RWTH Total</t>
  </si>
  <si>
    <t>SU Total</t>
  </si>
  <si>
    <t>TUM Total</t>
  </si>
  <si>
    <t>UU Total</t>
  </si>
  <si>
    <t>VUB Total</t>
  </si>
  <si>
    <t>WUPPERTAL Total</t>
  </si>
  <si>
    <t>UC Total</t>
  </si>
  <si>
    <t>ULB Total</t>
  </si>
  <si>
    <t>US In-Kind Total</t>
  </si>
  <si>
    <t>Base Grants Total</t>
  </si>
  <si>
    <t>PSU Total</t>
  </si>
  <si>
    <t>SBU Total</t>
  </si>
  <si>
    <t>UA Total</t>
  </si>
  <si>
    <t>UD Total</t>
  </si>
  <si>
    <t>UMD Total</t>
  </si>
  <si>
    <t>UW Total</t>
  </si>
  <si>
    <t>GTECH Total</t>
  </si>
  <si>
    <t>UCI Total</t>
  </si>
  <si>
    <t>NOWICKI, SARAH</t>
  </si>
  <si>
    <t>SKKU</t>
  </si>
  <si>
    <t>Photon tracking / ice-properties calibration</t>
  </si>
  <si>
    <t>Institutional Lead</t>
  </si>
  <si>
    <t>Calibration-Flasher Studies</t>
  </si>
  <si>
    <t>RUHE, TIM</t>
  </si>
  <si>
    <t>Physics filters</t>
  </si>
  <si>
    <t>FINLEY, CHAD</t>
  </si>
  <si>
    <t>ADAMS, JENNI</t>
  </si>
  <si>
    <t>Reconstruction software</t>
  </si>
  <si>
    <t>MoU v15.0: October 2013</t>
  </si>
  <si>
    <t>ERLANGEN</t>
  </si>
  <si>
    <t>Maintain Portia and the SC data filtering</t>
  </si>
  <si>
    <t>VAKHNINA, CATHERINE</t>
  </si>
  <si>
    <t>VANDENBROUCKE, JUSTIN</t>
  </si>
  <si>
    <t>KAUER, MATTHEW</t>
  </si>
  <si>
    <t>NBI</t>
  </si>
  <si>
    <t>KOSKINEN, JASON</t>
  </si>
  <si>
    <t>SANDROOS, JOAKIM</t>
  </si>
  <si>
    <t>CLARK, KENNETH</t>
  </si>
  <si>
    <t>CLASSEN, LEW</t>
  </si>
  <si>
    <t>Run Coordinator</t>
  </si>
  <si>
    <t>Event reconstruction, angular resolution</t>
  </si>
  <si>
    <t>Analysis Coordinator</t>
  </si>
  <si>
    <t>ERLANGEN Total</t>
  </si>
  <si>
    <t>SKKU Total</t>
  </si>
  <si>
    <t>NBI Total</t>
  </si>
  <si>
    <t>Fixed March 2014</t>
  </si>
  <si>
    <t xml:space="preserve">Icetray framework maintenance </t>
  </si>
  <si>
    <t>Maintenance of clsim direct photon propagation tool</t>
  </si>
  <si>
    <t xml:space="preserve">GPU computing resourses </t>
  </si>
  <si>
    <t>BARWICK, STEVE</t>
  </si>
  <si>
    <t>MSU</t>
  </si>
  <si>
    <t>DESY TIER-1 coordination</t>
  </si>
  <si>
    <t>Director of IceCube Maintenance and Operations</t>
  </si>
  <si>
    <t>DOM software: DOR device driver, DOMHub scripts,  DOMCal</t>
  </si>
  <si>
    <t>Track DOM issues, generate detector run configurations</t>
  </si>
  <si>
    <t>FRERE, MICHAEL</t>
  </si>
  <si>
    <t>TOSI, DELIA</t>
  </si>
  <si>
    <t>Absolute DOM sensitivity calibration (laboratory measurements)</t>
  </si>
  <si>
    <t>Training and coordinating monitoring shifters</t>
  </si>
  <si>
    <t>XINHUA, BAI</t>
  </si>
  <si>
    <t>SDSMT</t>
  </si>
  <si>
    <t>Yale</t>
  </si>
  <si>
    <t>MARUYAMA, REINA</t>
  </si>
  <si>
    <t>Comments</t>
  </si>
  <si>
    <t>MoU v17.0: September 2014</t>
  </si>
  <si>
    <t>Simulation production site manager</t>
  </si>
  <si>
    <t>EHRHARD, THOMAS</t>
  </si>
  <si>
    <t>ANDERSON, TYLER</t>
  </si>
  <si>
    <t>DAQ Firmware Development</t>
  </si>
  <si>
    <t>LANFRANCHI, JUSTIN</t>
  </si>
  <si>
    <t>PANKOVA, DARIA</t>
  </si>
  <si>
    <t>DAQ electronics hardware and firmware</t>
  </si>
  <si>
    <t>ARGUELLES, CARLOS</t>
  </si>
  <si>
    <t>BRAUN, JAMES</t>
  </si>
  <si>
    <t>BENDFELT, TIMOTHY</t>
  </si>
  <si>
    <t>IceCube DAQ: supernova interface, hitspooling</t>
  </si>
  <si>
    <t>BURRESON, COLIN</t>
  </si>
  <si>
    <t>Snow correction for IceTop</t>
  </si>
  <si>
    <t>Cosmic Ray WG co-convener</t>
  </si>
  <si>
    <t>Support Core Software</t>
  </si>
  <si>
    <t>MAHN, KENDALL</t>
  </si>
  <si>
    <t>HIGNIGHT, JOSHUA</t>
  </si>
  <si>
    <t>Simulation production site manager at Dortmund</t>
  </si>
  <si>
    <t>Coincident events between IceCube and DM-Ice, low energy reconstruction</t>
  </si>
  <si>
    <t>BURGMAN, ALEXANDER</t>
  </si>
  <si>
    <t>HEBECKER, DUSTIN</t>
  </si>
  <si>
    <t>U.S. Inst. In-Kind</t>
  </si>
  <si>
    <t>Non-US Inst. In-Kind</t>
  </si>
  <si>
    <t>Non-US Institutional In-Kind</t>
  </si>
  <si>
    <t>MSU Total</t>
  </si>
  <si>
    <t>SDSMT Total</t>
  </si>
  <si>
    <t>NSF M&amp;O Core Total</t>
  </si>
  <si>
    <t>Row Labels</t>
  </si>
  <si>
    <t>IceCube DAQ: trigger and event builder</t>
  </si>
  <si>
    <t>IceCube DAQ: command-and-control server, testing infrastructure</t>
  </si>
  <si>
    <t>DREXEL</t>
  </si>
  <si>
    <t>NEILSON, NAOKO</t>
  </si>
  <si>
    <t>ICB member</t>
  </si>
  <si>
    <t>Detector monitoring shifts</t>
  </si>
  <si>
    <t>KITTLER, THOMAS</t>
  </si>
  <si>
    <t>Simulation verification, reconstruction development</t>
  </si>
  <si>
    <t>Software strike team</t>
  </si>
  <si>
    <t>Simulation Production Manager</t>
  </si>
  <si>
    <t>IceCube Coordination Committee chair</t>
  </si>
  <si>
    <t>Design and build experimental apparatus for restoring IceTop detector efficiency</t>
  </si>
  <si>
    <t>Test and commission experimental apparatus for restoring IceTop detector efficiency</t>
  </si>
  <si>
    <t>MANCINA, SARAH</t>
  </si>
  <si>
    <t>MIT</t>
  </si>
  <si>
    <t>Gen2 HEA/Surface working group</t>
  </si>
  <si>
    <t>Oversee raw data storage at LBNL</t>
  </si>
  <si>
    <t>2.3.0 Computing And Data Management</t>
  </si>
  <si>
    <t>Communication plan manager, science writer. Masterclass and communication workshop coordinator</t>
  </si>
  <si>
    <t>E&amp;O events and collaboration meetings mgmt. Website &amp; social networks mgmt</t>
  </si>
  <si>
    <t>IceCube Resource Coordinator</t>
  </si>
  <si>
    <t>DS</t>
  </si>
  <si>
    <t>Engineering support: IceCube Lab Summer operations, fieldwork management, GPS &amp; timing maintenance</t>
  </si>
  <si>
    <t xml:space="preserve">Design, build and test experimental apparatus for restoring IceTop detector efficiency </t>
  </si>
  <si>
    <t>Maintain South Pole System H/W Infrastructure</t>
  </si>
  <si>
    <t>Data Acquisition HW Maintenance: DOR, DOMHub and DOMCal</t>
  </si>
  <si>
    <t>Maintain South Pole Test System H/W Infrastructure</t>
  </si>
  <si>
    <t>Engineering Support: logistics, northern hemisphere testing, &amp; vendor management, contractor POC</t>
  </si>
  <si>
    <t xml:space="preserve">Logistics Manager </t>
  </si>
  <si>
    <t>BARNET, STEVE</t>
  </si>
  <si>
    <t>AUER, RALF</t>
  </si>
  <si>
    <t>DREXEL Total</t>
  </si>
  <si>
    <t>MIT Total</t>
  </si>
  <si>
    <t>Speaking engagements (high school classes, open houses, etc.)</t>
  </si>
  <si>
    <t>Data Monitoring lead: coordinate test and feature development; design underlying analysis algorithms</t>
  </si>
  <si>
    <t>Calibration WG co-chair</t>
  </si>
  <si>
    <t>ROCHESTER</t>
  </si>
  <si>
    <t>BENZVI, SEGEV</t>
  </si>
  <si>
    <t>CROSS, ROBERT</t>
  </si>
  <si>
    <t>Supernova and transient simulations</t>
  </si>
  <si>
    <t>BRON, STEPHANIE</t>
  </si>
  <si>
    <t>MEIER, MAXIMILIAN</t>
  </si>
  <si>
    <t>Data monitoring</t>
  </si>
  <si>
    <t>FREIDMAN, LIZ</t>
  </si>
  <si>
    <t>Coordination with LIGO and ANTARES</t>
  </si>
  <si>
    <t>ELLER, PHILIPP</t>
  </si>
  <si>
    <t>MOULAI, MARJON</t>
  </si>
  <si>
    <t>MARQUETTE</t>
  </si>
  <si>
    <t>ANDEEN, KAREN</t>
  </si>
  <si>
    <t>TY, BUNHENG</t>
  </si>
  <si>
    <t>Changes since last official version are colored red</t>
  </si>
  <si>
    <t>ROCHESTER Total</t>
  </si>
  <si>
    <t>2.1 Program Management Total</t>
  </si>
  <si>
    <t>2.2 Detector Operations &amp; Maintenance Total</t>
  </si>
  <si>
    <t>KIRYLUK, JOANNA</t>
  </si>
  <si>
    <t>UW WINTER OVERS</t>
  </si>
  <si>
    <t>SCHMIDT, TORSTEN</t>
  </si>
  <si>
    <t>DUJMOVIC, HRVOJE</t>
  </si>
  <si>
    <t>JEONG, MINJIN</t>
  </si>
  <si>
    <t>MEAGHER, KEVIN</t>
  </si>
  <si>
    <t>2.1.5 Communications</t>
  </si>
  <si>
    <r>
      <t>Federal Fiscal Year 2014</t>
    </r>
    <r>
      <rPr>
        <b/>
        <sz val="10"/>
        <color indexed="8"/>
        <rFont val="Verdana"/>
        <family val="2"/>
      </rPr>
      <t xml:space="preserve">
</t>
    </r>
    <r>
      <rPr>
        <sz val="10"/>
        <color indexed="8"/>
        <rFont val="Verdana"/>
        <family val="2"/>
      </rPr>
      <t>Oct. 2013 - Sep. 2014</t>
    </r>
  </si>
  <si>
    <r>
      <t>Federal Fiscal Year 2013</t>
    </r>
    <r>
      <rPr>
        <b/>
        <sz val="10"/>
        <color indexed="8"/>
        <rFont val="Verdana"/>
        <family val="2"/>
      </rPr>
      <t xml:space="preserve">
</t>
    </r>
    <r>
      <rPr>
        <sz val="10"/>
        <color indexed="8"/>
        <rFont val="Verdana"/>
        <family val="2"/>
      </rPr>
      <t>Oct. 2012 - Sep. 2013</t>
    </r>
  </si>
  <si>
    <r>
      <t>Federal Fiscal Year 2012</t>
    </r>
    <r>
      <rPr>
        <b/>
        <sz val="10"/>
        <color indexed="8"/>
        <rFont val="Verdana"/>
        <family val="2"/>
      </rPr>
      <t xml:space="preserve">
</t>
    </r>
    <r>
      <rPr>
        <sz val="10"/>
        <color indexed="8"/>
        <rFont val="Verdana"/>
        <family val="2"/>
      </rPr>
      <t>Oct. 2011 - Sep. 2012</t>
    </r>
  </si>
  <si>
    <r>
      <t>Federal Fiscal Year 2011</t>
    </r>
    <r>
      <rPr>
        <b/>
        <sz val="10"/>
        <color indexed="8"/>
        <rFont val="Verdana"/>
        <family val="2"/>
      </rPr>
      <t xml:space="preserve">
</t>
    </r>
    <r>
      <rPr>
        <sz val="10"/>
        <color indexed="8"/>
        <rFont val="Verdana"/>
        <family val="2"/>
      </rPr>
      <t>Oct. 2010 - Sep. 2011</t>
    </r>
  </si>
  <si>
    <r>
      <t>May
2010</t>
    </r>
    <r>
      <rPr>
        <b/>
        <i/>
        <sz val="8"/>
        <color indexed="8"/>
        <rFont val="Times New Roman"/>
        <family val="1"/>
      </rPr>
      <t xml:space="preserve">
</t>
    </r>
    <r>
      <rPr>
        <sz val="8"/>
        <color indexed="8"/>
        <rFont val="Times New Roman"/>
        <family val="1"/>
      </rPr>
      <t>MoU
8.3</t>
    </r>
  </si>
  <si>
    <r>
      <t>Sept
2010</t>
    </r>
    <r>
      <rPr>
        <b/>
        <i/>
        <sz val="8"/>
        <color indexed="8"/>
        <rFont val="Times New Roman"/>
        <family val="1"/>
      </rPr>
      <t xml:space="preserve">
</t>
    </r>
    <r>
      <rPr>
        <sz val="8"/>
        <color indexed="8"/>
        <rFont val="Times New Roman"/>
        <family val="1"/>
      </rPr>
      <t>MoU
9.0</t>
    </r>
  </si>
  <si>
    <r>
      <t>Apr
2011</t>
    </r>
    <r>
      <rPr>
        <b/>
        <i/>
        <sz val="8"/>
        <color indexed="8"/>
        <rFont val="Times New Roman"/>
        <family val="1"/>
      </rPr>
      <t xml:space="preserve">
</t>
    </r>
    <r>
      <rPr>
        <sz val="8"/>
        <color indexed="8"/>
        <rFont val="Times New Roman"/>
        <family val="1"/>
      </rPr>
      <t>MoU
10.0</t>
    </r>
  </si>
  <si>
    <r>
      <t xml:space="preserve">Sept
2011
</t>
    </r>
    <r>
      <rPr>
        <sz val="9"/>
        <color indexed="8"/>
        <rFont val="Times New Roman"/>
        <family val="1"/>
      </rPr>
      <t>MoU
11.0</t>
    </r>
  </si>
  <si>
    <r>
      <t>March
2012</t>
    </r>
    <r>
      <rPr>
        <b/>
        <i/>
        <sz val="8"/>
        <color indexed="8"/>
        <rFont val="Times New Roman"/>
        <family val="1"/>
      </rPr>
      <t xml:space="preserve">
</t>
    </r>
    <r>
      <rPr>
        <sz val="8"/>
        <color indexed="8"/>
        <rFont val="Times New Roman"/>
        <family val="1"/>
      </rPr>
      <t>MoU
12.0</t>
    </r>
  </si>
  <si>
    <r>
      <t>October
2012</t>
    </r>
    <r>
      <rPr>
        <b/>
        <i/>
        <sz val="8"/>
        <color indexed="8"/>
        <rFont val="Times New Roman"/>
        <family val="1"/>
      </rPr>
      <t xml:space="preserve">
</t>
    </r>
    <r>
      <rPr>
        <sz val="8"/>
        <color indexed="8"/>
        <rFont val="Times New Roman"/>
        <family val="1"/>
      </rPr>
      <t>MoU
13.1</t>
    </r>
  </si>
  <si>
    <r>
      <t>April
2013</t>
    </r>
    <r>
      <rPr>
        <b/>
        <i/>
        <sz val="8"/>
        <color indexed="8"/>
        <rFont val="Times New Roman"/>
        <family val="1"/>
      </rPr>
      <t xml:space="preserve">
</t>
    </r>
    <r>
      <rPr>
        <sz val="8"/>
        <color indexed="8"/>
        <rFont val="Times New Roman"/>
        <family val="1"/>
      </rPr>
      <t>MoU
14.0</t>
    </r>
  </si>
  <si>
    <r>
      <t>October
2013</t>
    </r>
    <r>
      <rPr>
        <b/>
        <i/>
        <sz val="8"/>
        <color indexed="8"/>
        <rFont val="Times New Roman"/>
        <family val="1"/>
      </rPr>
      <t xml:space="preserve">
</t>
    </r>
    <r>
      <rPr>
        <sz val="8"/>
        <color indexed="8"/>
        <rFont val="Times New Roman"/>
        <family val="1"/>
      </rPr>
      <t>MoU
15.0</t>
    </r>
  </si>
  <si>
    <r>
      <t>March
2014</t>
    </r>
    <r>
      <rPr>
        <b/>
        <i/>
        <sz val="8"/>
        <color indexed="8"/>
        <rFont val="Times New Roman"/>
        <family val="1"/>
      </rPr>
      <t xml:space="preserve">
</t>
    </r>
    <r>
      <rPr>
        <sz val="8"/>
        <color indexed="8"/>
        <rFont val="Times New Roman"/>
        <family val="1"/>
      </rPr>
      <t>MoU
16.0</t>
    </r>
  </si>
  <si>
    <r>
      <t>September
2014</t>
    </r>
    <r>
      <rPr>
        <b/>
        <i/>
        <sz val="8"/>
        <color indexed="8"/>
        <rFont val="Times New Roman"/>
        <family val="1"/>
      </rPr>
      <t xml:space="preserve">
</t>
    </r>
    <r>
      <rPr>
        <sz val="8"/>
        <color indexed="8"/>
        <rFont val="Times New Roman"/>
        <family val="1"/>
      </rPr>
      <t>MoU
17.0</t>
    </r>
  </si>
  <si>
    <r>
      <t>April
2015</t>
    </r>
    <r>
      <rPr>
        <b/>
        <i/>
        <sz val="8"/>
        <color indexed="8"/>
        <rFont val="Times New Roman"/>
        <family val="1"/>
      </rPr>
      <t xml:space="preserve">
</t>
    </r>
    <r>
      <rPr>
        <sz val="8"/>
        <color indexed="8"/>
        <rFont val="Times New Roman"/>
        <family val="1"/>
      </rPr>
      <t>MoU
18.0</t>
    </r>
  </si>
  <si>
    <r>
      <t>October
2015</t>
    </r>
    <r>
      <rPr>
        <b/>
        <i/>
        <sz val="8"/>
        <color indexed="8"/>
        <rFont val="Times New Roman"/>
        <family val="1"/>
      </rPr>
      <t xml:space="preserve">
</t>
    </r>
    <r>
      <rPr>
        <sz val="8"/>
        <color indexed="8"/>
        <rFont val="Times New Roman"/>
        <family val="1"/>
      </rPr>
      <t>MoU
19.0</t>
    </r>
  </si>
  <si>
    <r>
      <t>April
2016</t>
    </r>
    <r>
      <rPr>
        <b/>
        <i/>
        <sz val="8"/>
        <color indexed="8"/>
        <rFont val="Times New Roman"/>
        <family val="1"/>
      </rPr>
      <t xml:space="preserve">
</t>
    </r>
    <r>
      <rPr>
        <sz val="8"/>
        <color indexed="8"/>
        <rFont val="Times New Roman"/>
        <family val="1"/>
      </rPr>
      <t>MoU
20.0</t>
    </r>
  </si>
  <si>
    <t>2.6 Calibration</t>
  </si>
  <si>
    <t>2.6.1 Detector Calibration</t>
  </si>
  <si>
    <t>2.6.2 Ice Properties</t>
  </si>
  <si>
    <t>2.1.3 Usap Support &amp; Safety</t>
  </si>
  <si>
    <t>2.1.2 Engineering and R&amp;D Support</t>
  </si>
  <si>
    <t>2.3 Computing And Data Management Services</t>
  </si>
  <si>
    <t>2.2.5 Experiment Control</t>
  </si>
  <si>
    <t>2.2.4 Detector Monitoring</t>
  </si>
  <si>
    <t>2.2.6 Surface Detector Operations</t>
  </si>
  <si>
    <t>2.5.1 Core Software</t>
  </si>
  <si>
    <t>2.5 Software</t>
  </si>
  <si>
    <t>2.3.1 Data Storage &amp; Transfer</t>
  </si>
  <si>
    <t>2.3.3 Central Computing Resources</t>
  </si>
  <si>
    <t>2.4 Data Processing &amp; Simulation Services</t>
  </si>
  <si>
    <t>2.4.2 Simulation Production</t>
  </si>
  <si>
    <t>2.5.2 Simulation Software</t>
  </si>
  <si>
    <t>2.5.3 Reconstruction</t>
  </si>
  <si>
    <t>2.5.4 Science Support Tools</t>
  </si>
  <si>
    <t>2.5.5 Software Development Infrastructure</t>
  </si>
  <si>
    <t>LADIEU, DON</t>
  </si>
  <si>
    <t>2.3.2 Core Data Center Infrastructure</t>
  </si>
  <si>
    <t>Operate data handling services</t>
  </si>
  <si>
    <t>2.3.4 Distributed Computing Resources</t>
  </si>
  <si>
    <t>European Data Center - Distributed Computing and Labor</t>
  </si>
  <si>
    <t>2.4.1 Offline Data Production</t>
  </si>
  <si>
    <t>2.2.7 Supernova System</t>
  </si>
  <si>
    <t>Cloud Computing</t>
  </si>
  <si>
    <t>Supernova Data Analysis</t>
  </si>
  <si>
    <t>Reconstruction/ Analysis tools, data analysis, Cloud Computation; High Energy Neutrino Nucleon Cross Section Measurement and Simulation</t>
  </si>
  <si>
    <t>GLÜSENKAMP, THORSTEN</t>
  </si>
  <si>
    <t>Track/Cascade reconstruction and simulation</t>
  </si>
  <si>
    <t>Institutional lead</t>
  </si>
  <si>
    <t>ANTON, GISELA</t>
  </si>
  <si>
    <t>IceCube/IceTop
simulation production</t>
  </si>
  <si>
    <t>2.2.8 Real-Time Alerts</t>
  </si>
  <si>
    <t>KAPPES, ALEXANDER</t>
  </si>
  <si>
    <t>MÜNSTER</t>
  </si>
  <si>
    <t>Public outreach</t>
  </si>
  <si>
    <t>PLUM, MATTHIAS</t>
  </si>
  <si>
    <t>Surface detector R&amp;D</t>
  </si>
  <si>
    <t>KRINGS, KAI</t>
  </si>
  <si>
    <t>Maintenance Gulliver tool</t>
  </si>
  <si>
    <t>TURCATI, ANDREA</t>
  </si>
  <si>
    <t>Photon/hadron separation</t>
  </si>
  <si>
    <t>Gamma simulation production</t>
  </si>
  <si>
    <t>SCHNEIDER, AUSTIN</t>
  </si>
  <si>
    <t>LUSZCZAK, WILLIAM</t>
  </si>
  <si>
    <t>Realtime Oversight Committee</t>
  </si>
  <si>
    <t>Realtime Oversight Committee member</t>
  </si>
  <si>
    <t>EHE online pipeline for  follow-up observations</t>
  </si>
  <si>
    <t>FRANCKOWIAK, ANNA</t>
  </si>
  <si>
    <t>Realtime oversight committee member</t>
  </si>
  <si>
    <t>Software package maintenance</t>
  </si>
  <si>
    <t>VAN SANTEN, JAKOB</t>
  </si>
  <si>
    <t>BSM WG chair</t>
  </si>
  <si>
    <t>Monitoring shifts</t>
  </si>
  <si>
    <t>SOLDIN, DENNIS</t>
  </si>
  <si>
    <t>POLLMANN, ANNA</t>
  </si>
  <si>
    <t>SLOP filter, Monopole filte</t>
  </si>
  <si>
    <t>BINDIG, DANIEL</t>
  </si>
  <si>
    <t>Laterally separated muons in IceTop</t>
  </si>
  <si>
    <t>Detection of Magnetic Monopoles through radio luminescence</t>
  </si>
  <si>
    <t>LAUBER, FREDERIK</t>
  </si>
  <si>
    <t>HOFFMANN, RUTH</t>
  </si>
  <si>
    <t>Acoustic and radio ice properties</t>
  </si>
  <si>
    <t>Low Energy Simulation Software updates</t>
  </si>
  <si>
    <t>Optical detector calibration</t>
  </si>
  <si>
    <t>IceTop Filter</t>
  </si>
  <si>
    <t>ICC member</t>
  </si>
  <si>
    <t>LBNL IT</t>
  </si>
  <si>
    <t>NERSC Data Archiving, Distributed Computing and Labor</t>
  </si>
  <si>
    <t>PISA Maintenance</t>
  </si>
  <si>
    <t>AYALA, HUGO</t>
  </si>
  <si>
    <t>Filter requests, bandwidth, TFT Board Member. IceTray</t>
  </si>
  <si>
    <t xml:space="preserve">ICC member </t>
  </si>
  <si>
    <t>Supporting flasher runs and flasher analysis</t>
  </si>
  <si>
    <t>Program Administration</t>
  </si>
  <si>
    <t>Diffuse WG co-chair</t>
  </si>
  <si>
    <t>MOORE, ROGER</t>
  </si>
  <si>
    <t>DOM efficiency with cosmic muons</t>
  </si>
  <si>
    <t>YANEZ, JUAN PABLO</t>
  </si>
  <si>
    <t>SANCHEZ HERRERA, SEBASTIAN</t>
  </si>
  <si>
    <t>Pass2 Verification</t>
  </si>
  <si>
    <t>PISA</t>
  </si>
  <si>
    <t>I3 virtual reality</t>
  </si>
  <si>
    <t>TOENNIS, CHRISTOPH</t>
  </si>
  <si>
    <t>KANG, WOOSIK</t>
  </si>
  <si>
    <t>YUAN, TIANLU</t>
  </si>
  <si>
    <t>Cosmic Ray L3 scripts</t>
  </si>
  <si>
    <t>Pass2 verification</t>
  </si>
  <si>
    <t>Investigations of thinning in simulation</t>
  </si>
  <si>
    <t>IcePack analysis software tools</t>
  </si>
  <si>
    <t>BOURBEAU, ETIENNE</t>
  </si>
  <si>
    <t>Grid Operations Team</t>
  </si>
  <si>
    <t>SCHUMACHER, LISA</t>
  </si>
  <si>
    <t>Cascade filter</t>
  </si>
  <si>
    <t>Muon L3 Scripts</t>
  </si>
  <si>
    <t>LE/osc WG co-chair</t>
  </si>
  <si>
    <t>ICC Member</t>
  </si>
  <si>
    <t>LU, LU</t>
  </si>
  <si>
    <t>special background simulation production (Corsika)</t>
  </si>
  <si>
    <t>High energy Corsika simulation production with Sibyll 3.2 and EPOS</t>
  </si>
  <si>
    <t>UTA</t>
  </si>
  <si>
    <t>UTA astroparticle physics summer school for high school students</t>
  </si>
  <si>
    <t>Ice model uncertainty estimation using multisim MC method</t>
  </si>
  <si>
    <t>Vertical event filter, WIMP L2</t>
  </si>
  <si>
    <t>Institutional Co-Lead</t>
  </si>
  <si>
    <t>Education &amp; Outreach for neutrino astronomy and IceCube</t>
  </si>
  <si>
    <t>IceCube operation monitoring</t>
  </si>
  <si>
    <t>Diffuse sample production</t>
  </si>
  <si>
    <t>SCHAUFEL, MERLIN</t>
  </si>
  <si>
    <t>IceAct Hardware R&amp;D</t>
  </si>
  <si>
    <t>STETTNER, JÖRAN</t>
  </si>
  <si>
    <t>Member of PubCom</t>
  </si>
  <si>
    <t>WREDE, GERRIT</t>
  </si>
  <si>
    <t>Novel reconstruction algorithms</t>
  </si>
  <si>
    <t>LOHFINK, ELISA</t>
  </si>
  <si>
    <t>Low energy reconstruction</t>
  </si>
  <si>
    <t>FRITZ, ALEXANDER</t>
  </si>
  <si>
    <t>GRANT, DARREN</t>
  </si>
  <si>
    <t>Collaboration Spokesperson</t>
  </si>
  <si>
    <t>TFT Board Member</t>
  </si>
  <si>
    <t>SARKAR, SOURAV</t>
  </si>
  <si>
    <t>PYTHIA event generator implementation and maintenance</t>
  </si>
  <si>
    <t xml:space="preserve">IceCube Outreach </t>
  </si>
  <si>
    <t>SANTANDER, MARCOS</t>
  </si>
  <si>
    <t>Online Moon shadow analysis (monitoring)</t>
  </si>
  <si>
    <t>Reconstruction validation - PSF studies</t>
  </si>
  <si>
    <t>IceCube MasterClass</t>
  </si>
  <si>
    <t>Integration/development of GENIE for low energy systematics</t>
  </si>
  <si>
    <t>DEOSKAR, KUNAL</t>
  </si>
  <si>
    <t>Direct photon tracking / ice- properties calibration , Individual DOM hole ice calibration</t>
  </si>
  <si>
    <t>Simulation Production streamlining programs for the cloud, GPU</t>
  </si>
  <si>
    <t>Specialized calibrations, SPICE core project coordination, extracting specialized information</t>
  </si>
  <si>
    <t>Impact of DOM response on reconstruction, cascade reconstruction at high energies</t>
  </si>
  <si>
    <t>Filter development (ESTES), DOM sensitivity</t>
  </si>
  <si>
    <t>Event reconstruction, software development</t>
  </si>
  <si>
    <t>Calibration, 2D-DOM response, anisotropy with muons</t>
  </si>
  <si>
    <t>GRIFFITH, ZACHARY</t>
  </si>
  <si>
    <t>SAFA, IBRAHIM</t>
  </si>
  <si>
    <t>IceTop maintenance, Scintillator project</t>
  </si>
  <si>
    <t>Online data stream maintenance</t>
  </si>
  <si>
    <t>STEIN, ROBERT</t>
  </si>
  <si>
    <t>Responsible of Analysis Output of the group, Advising of students, Masterclass</t>
  </si>
  <si>
    <t>Masterclass IceCube et Nuit de La Science 2018</t>
  </si>
  <si>
    <t>MasterClass IceCube and Nuit de la Science 2018</t>
  </si>
  <si>
    <t>Maintenance of IceCube realtime analysis system</t>
  </si>
  <si>
    <t>Code maintenance (CLast)</t>
  </si>
  <si>
    <t>Cascade Spline Table tests (ongoing)</t>
  </si>
  <si>
    <t xml:space="preserve">Analysis Reviewer (PS on Diff, 1+3 sterile) </t>
  </si>
  <si>
    <t>Flasher Data Testing (learning)</t>
  </si>
  <si>
    <t>RAISSI, AMIR</t>
  </si>
  <si>
    <t>Supernova Working Group Co-convener</t>
  </si>
  <si>
    <t>SCLAFANI, STEVE</t>
  </si>
  <si>
    <t>Low energy event reconstruction quality; PISA maintenance</t>
  </si>
  <si>
    <t>Low energy neutrino pointing resolution</t>
  </si>
  <si>
    <t>DELAUNAY, JIMMY</t>
  </si>
  <si>
    <t>Real-time &amp; near real time alerts</t>
  </si>
  <si>
    <t>Maintenance of GRBWEB</t>
  </si>
  <si>
    <t>COPPIN, PAUL</t>
  </si>
  <si>
    <t>MICALLEF, JESSIE</t>
  </si>
  <si>
    <t>RENZI, GIOVANNI</t>
  </si>
  <si>
    <t>Member of the IceCube Impact Award committee</t>
  </si>
  <si>
    <t>Member of the Real-time Oversight Committee (ROC)</t>
  </si>
  <si>
    <t>Real-time shifter (under auspices of the ROC)</t>
  </si>
  <si>
    <t>WERTHEBACH, JOHANNES</t>
  </si>
  <si>
    <t xml:space="preserve">HÜNNEFELD, MIRKO 
</t>
  </si>
  <si>
    <t>Reconstruction</t>
  </si>
  <si>
    <t>SOEDINGREKSO, JAN</t>
  </si>
  <si>
    <t>PROPOSAL-IceProd
Integration and optimization</t>
  </si>
  <si>
    <t>QUEEN'S</t>
  </si>
  <si>
    <t>Diffuse-sample for PS analyses</t>
  </si>
  <si>
    <t>Detector monitoring shifts contact from Aachen</t>
  </si>
  <si>
    <t>Skylab maintenance</t>
  </si>
  <si>
    <t>IceAct/IceCube/IceTop MonteCarlo</t>
  </si>
  <si>
    <t>IceAct Monitoring</t>
  </si>
  <si>
    <t>VERPOEST, STEF</t>
  </si>
  <si>
    <t>Maintain data handling software (JADE): Archive at the S. Pole, transfer, ingest to the Data Warehouse and long-term archive.</t>
  </si>
  <si>
    <t>Maintain and Operate Data Storage Infrastructure</t>
  </si>
  <si>
    <t>SHEPERD, ALEC</t>
  </si>
  <si>
    <t>ROBERTSON, SALLY</t>
  </si>
  <si>
    <t>IceTop Snow Monitor</t>
  </si>
  <si>
    <t xml:space="preserve">IOVINE, NADÉGE </t>
  </si>
  <si>
    <t>SCHROEDER, FRANK</t>
  </si>
  <si>
    <t>Surface detector enhancements</t>
  </si>
  <si>
    <t>GOSWAMI, SREETAMA</t>
  </si>
  <si>
    <t>GHADIMI, AVA</t>
  </si>
  <si>
    <t>GRISWOLD, SPENCER</t>
  </si>
  <si>
    <t>HALVE, LASSE</t>
  </si>
  <si>
    <t>GANSTER, ERIK</t>
  </si>
  <si>
    <t>CORREA, PABLO</t>
  </si>
  <si>
    <t>DE VRIES, KRIJN</t>
  </si>
  <si>
    <t>STUTTARD, TOM</t>
  </si>
  <si>
    <t>OscNext Event Selection</t>
  </si>
  <si>
    <t>Oscillation WG co-convenor</t>
  </si>
  <si>
    <t>ICB Member, UHECR-neutrino coordinator</t>
  </si>
  <si>
    <t>Detector monitoring shifts, fast Response monitoring shifts</t>
  </si>
  <si>
    <t>KHEIRANDISH, ALI</t>
  </si>
  <si>
    <t>Pubcom member, TFT member</t>
  </si>
  <si>
    <t>SILVA, MANUEL</t>
  </si>
  <si>
    <t>Muongun maintenance, upgrade</t>
  </si>
  <si>
    <t>Fast response analysis maintenance, SkyLab transients</t>
  </si>
  <si>
    <t>PIZZUTO, ALEX</t>
  </si>
  <si>
    <t>PMT negative HV studies</t>
  </si>
  <si>
    <t>DOR Firmware</t>
  </si>
  <si>
    <t>LEONARD, KAYLA</t>
  </si>
  <si>
    <t>Developing for MuonGun for low energies</t>
  </si>
  <si>
    <t>WILLE, LOGAN</t>
  </si>
  <si>
    <t>Simulation production for muon decay Glashow resonance events</t>
  </si>
  <si>
    <t>WHITEHORN, NATHAN</t>
  </si>
  <si>
    <t>2.4 Data Processing &amp; Simulation Services Total</t>
  </si>
  <si>
    <t>2.5 Software Total</t>
  </si>
  <si>
    <t>2.6 Calibration Total</t>
  </si>
  <si>
    <t>OSU Total</t>
  </si>
  <si>
    <t>MÜNSTER Total</t>
  </si>
  <si>
    <t>UTA Total</t>
  </si>
  <si>
    <t>Computing Infrastructure Manager</t>
  </si>
  <si>
    <t>RIEDEL, BENEDIKT</t>
  </si>
  <si>
    <t>SNIHUR, ROBERT</t>
  </si>
  <si>
    <t>Neutrino Sources Data Curator</t>
  </si>
  <si>
    <t>LARSON, MICHAEL</t>
  </si>
  <si>
    <t>Low Energy tools</t>
  </si>
  <si>
    <t>Near Real time alerts/GRB</t>
  </si>
  <si>
    <t>Organization of IceCube master classes at DESY</t>
  </si>
  <si>
    <t>HUBER, THOMAS</t>
  </si>
  <si>
    <t>Software strike team / CLSim development and maintenance</t>
  </si>
  <si>
    <t>JONES, BENJAMIN</t>
  </si>
  <si>
    <t xml:space="preserve">AGUILAR SANCHEZ, JUAN ANTONIO </t>
  </si>
  <si>
    <t>MEDINA, ANDRES</t>
  </si>
  <si>
    <t>STEFFES, LINDSEY</t>
  </si>
  <si>
    <t>WBS 2.1</t>
  </si>
  <si>
    <t>WBS 2.2</t>
  </si>
  <si>
    <t>WBS 2.3</t>
  </si>
  <si>
    <t>WBS 2.4</t>
  </si>
  <si>
    <t>WBS 2.5</t>
  </si>
  <si>
    <t>WBS 2.6</t>
  </si>
  <si>
    <t>2.4.3 Public Data Products</t>
  </si>
  <si>
    <t>2.3 Computing and Data Management Services</t>
  </si>
  <si>
    <t>2.3 Computing and Data Management Services Total</t>
  </si>
  <si>
    <t>Non-US 
In-kind</t>
  </si>
  <si>
    <t>PRANAV, DAVE</t>
  </si>
  <si>
    <t>IceCube Live lead developer</t>
  </si>
  <si>
    <t>IceCube LiveControl experiment control software: operator interface</t>
  </si>
  <si>
    <t>IceCube Live monitoring system: web interface, databases</t>
  </si>
  <si>
    <t>Supernova alert interface, DAQ monitoring, and visualization in IceCube Live</t>
  </si>
  <si>
    <t>MAYER, DAVID</t>
  </si>
  <si>
    <t>IceCube Web Development</t>
  </si>
  <si>
    <t>IceCube LiveControl experiment control software: alerts and component communication</t>
  </si>
  <si>
    <t>I3MS Iridium messaging system software</t>
  </si>
  <si>
    <t>Maintenance of DevOps systems, e.g. build, test coverage, CI/CD, VCS, and workflow policy</t>
  </si>
  <si>
    <t>Maintain and develop PnF software, support operations to respond to and debug unexpected errors</t>
  </si>
  <si>
    <t>2.5.0 Software</t>
  </si>
  <si>
    <t>Core distributed software maintenance</t>
  </si>
  <si>
    <t>Maintain workflow management system</t>
  </si>
  <si>
    <t>Manage Production Software Team</t>
  </si>
  <si>
    <t>Alabama Institutional Lead</t>
  </si>
  <si>
    <t>Baseline and charge harvesting and DOMCal</t>
  </si>
  <si>
    <t>Convenor of Data release task force</t>
  </si>
  <si>
    <t>Publications Committee member</t>
  </si>
  <si>
    <t>Public alerts summary web page</t>
  </si>
  <si>
    <t>BRNICH, REBECCA</t>
  </si>
  <si>
    <t>CHEN, CHUJIE</t>
  </si>
  <si>
    <t>Design of Alert DB and webpage</t>
  </si>
  <si>
    <t>Maintainer of Cramer-Rao</t>
  </si>
  <si>
    <t>TFT Board Co-Chair</t>
  </si>
  <si>
    <t>Diversity Group member</t>
  </si>
  <si>
    <t>Being the collaboration Ombudsperson</t>
  </si>
  <si>
    <t>South Pole Population planning committee</t>
  </si>
  <si>
    <t>Development of four radio-frequency pulsers for IceCube upgrade</t>
  </si>
  <si>
    <t>MADISON, BRENDON</t>
  </si>
  <si>
    <t>MAGNUSON, MITCH</t>
  </si>
  <si>
    <t>Beyond Standard Model working group technical leader and ICB member</t>
  </si>
  <si>
    <t>HARVARD</t>
  </si>
  <si>
    <t>Outreach activities in the Boston area</t>
  </si>
  <si>
    <t>GolemFit framework development coordination</t>
  </si>
  <si>
    <t>SKRZYPEK, BARBARA</t>
  </si>
  <si>
    <t>Maintenance and development of LeptonInjector</t>
  </si>
  <si>
    <t>GolemFit framework development</t>
  </si>
  <si>
    <t>Maintain DAQ Hardware</t>
  </si>
  <si>
    <t>Starting event energy, muon bundles</t>
  </si>
  <si>
    <t>LYU,YANG</t>
  </si>
  <si>
    <t>CONRAD, JANET</t>
  </si>
  <si>
    <t>CosmicWatch</t>
  </si>
  <si>
    <t>WEIGEL, PHILIP</t>
  </si>
  <si>
    <t>Development of GolemFit</t>
  </si>
  <si>
    <t>Atmospheric fluxes library from MCEq with uncertainties</t>
  </si>
  <si>
    <t>DIAZ, ALEJANDRO</t>
  </si>
  <si>
    <t>Organize and maintain BSM public data release page</t>
  </si>
  <si>
    <t>VANNEROM, DAVID</t>
  </si>
  <si>
    <t>Extension of LeptonInjector to include Beyond Standard Model particles</t>
  </si>
  <si>
    <t>MERCER</t>
  </si>
  <si>
    <t>MCNALLY, FRANK</t>
  </si>
  <si>
    <t>Program administration</t>
  </si>
  <si>
    <t>IceTop energy reconstruction with CNNs</t>
  </si>
  <si>
    <t>SDSMT Institutional Lead</t>
  </si>
  <si>
    <t xml:space="preserve">Study of high energy cosmic rays, fluctuations </t>
  </si>
  <si>
    <t>Update and improve the IceTop-InIce combined reconstruction, study of fluctuations</t>
  </si>
  <si>
    <t>LEON SILVERIO, DIANA</t>
  </si>
  <si>
    <t>GEANT Simulation, Supernova Data Analysis</t>
  </si>
  <si>
    <t>PubComm Chair</t>
  </si>
  <si>
    <t>Non-U.S. Institutional In-Kind</t>
  </si>
  <si>
    <t>Development PROPOSAL simulation software</t>
  </si>
  <si>
    <t>M&amp;O planning</t>
  </si>
  <si>
    <t>Neutrinos source WG technical lead software/likelihood</t>
  </si>
  <si>
    <t>EVANS, JOHN</t>
  </si>
  <si>
    <t>SW Coordinator – Detector M&amp;O</t>
  </si>
  <si>
    <t>SW Coordinator – Core Software</t>
  </si>
  <si>
    <t>SW Coordinator – Data Quality, Reconstruction and Sim. Programs</t>
  </si>
  <si>
    <t>Cloud-based event reconstruction infrastructure development</t>
  </si>
  <si>
    <t>In-situ DOM sensitivity / angular response calibration from muon neutrinos</t>
  </si>
  <si>
    <t>NISA, MEHR</t>
  </si>
  <si>
    <t>LUDWIG, ANDREW</t>
  </si>
  <si>
    <t>Likelihood-based muon reconstruction development</t>
  </si>
  <si>
    <t>CLARK, BRIAN</t>
  </si>
  <si>
    <t>IceProd site manager at MSU HPCC</t>
  </si>
  <si>
    <t>HALLIDAY, ROBERT</t>
  </si>
  <si>
    <t>RYSEWYK CANTU, DEVYN</t>
  </si>
  <si>
    <t>DirectReco software support</t>
  </si>
  <si>
    <t>IceCube Masterclass</t>
  </si>
  <si>
    <t>PEISKER, ALISON</t>
  </si>
  <si>
    <t>HARNISCH, ALEXANDER</t>
  </si>
  <si>
    <t>Implementation of BFRv1 ice model in clsim</t>
  </si>
  <si>
    <t>TWAGIRAYEZU, JEAN PIERRE</t>
  </si>
  <si>
    <t>LE, HIEU</t>
  </si>
  <si>
    <t>Chair IceCube Impact Award committee</t>
  </si>
  <si>
    <t>BUSSE, RAFFAELA</t>
  </si>
  <si>
    <t>Extension of NuFlux tool</t>
  </si>
  <si>
    <t>Münster</t>
  </si>
  <si>
    <t>Masterclasses, model, etc</t>
  </si>
  <si>
    <t>Publications Bookkeeping</t>
  </si>
  <si>
    <t>Pubcomm member</t>
  </si>
  <si>
    <t>JANSSON, MATTI</t>
  </si>
  <si>
    <t>Geometry studies</t>
  </si>
  <si>
    <t>AHLERS, MARKUS</t>
  </si>
  <si>
    <t>Neutrino source WG co-convenor</t>
  </si>
  <si>
    <t>Speaking Engagements</t>
  </si>
  <si>
    <t>RIBERS, DAVID</t>
  </si>
  <si>
    <t>PubComm member</t>
  </si>
  <si>
    <t>Anisotropy Meas-urement with Spice hole camera</t>
  </si>
  <si>
    <t>Dark Matter Flux Module - Add and maintain secluded DM</t>
  </si>
  <si>
    <t>Online filter devel-opment &amp; testing (Full Sky Starting Filter)</t>
  </si>
  <si>
    <t>Dark Matter Flux Module - Add and maintain Dark Matter Decay</t>
  </si>
  <si>
    <t>Public data release</t>
  </si>
  <si>
    <t>Education and Outreach</t>
  </si>
  <si>
    <t>DE KOCKERE, SIMON</t>
  </si>
  <si>
    <t>ALAMEDDINE, JEAN-MARCO</t>
  </si>
  <si>
    <t>Outreach</t>
  </si>
  <si>
    <t>O´SULLIVAN, ERIN</t>
  </si>
  <si>
    <t>Supernova WG co-chair</t>
  </si>
  <si>
    <t>SHARMA, ANKUR</t>
  </si>
  <si>
    <t>Development and automatization of alternative angular uncertainty measures for alert events</t>
  </si>
  <si>
    <t>VALTONEN-MATTILA, NORA</t>
  </si>
  <si>
    <t>Responsibility for the hitspool data</t>
  </si>
  <si>
    <t>Beyond Standard Model WG co-Chair</t>
  </si>
  <si>
    <t>Masterclass</t>
  </si>
  <si>
    <t>SiPM characterization</t>
  </si>
  <si>
    <t>MARIS, IOANA</t>
  </si>
  <si>
    <t>TOSCANO, SIMONA</t>
  </si>
  <si>
    <t>Hybrid detection Radio/In-Ice</t>
  </si>
  <si>
    <t>BAUR, SEBASTIAN</t>
  </si>
  <si>
    <t>Validation of data release Upgrade</t>
  </si>
  <si>
    <t>MOCKLER, DANIELA</t>
  </si>
  <si>
    <t>Validation between SLC signals and MC</t>
  </si>
  <si>
    <t>Ice model, DOM noise</t>
  </si>
  <si>
    <t>TFT Board</t>
  </si>
  <si>
    <t>M&amp;O management</t>
  </si>
  <si>
    <t>IceTop reco, Corsika reader</t>
  </si>
  <si>
    <t>CR-WG co-lead</t>
  </si>
  <si>
    <t>COLEMAN, ALAN</t>
  </si>
  <si>
    <t>Simulation of surface enhancements</t>
  </si>
  <si>
    <t>Including IceTop in ROC consideration</t>
  </si>
  <si>
    <t>BINTA AMIN, MOUREEN</t>
  </si>
  <si>
    <t>IceTop simulation</t>
  </si>
  <si>
    <t>Visualization software (Steamshovel)</t>
  </si>
  <si>
    <t>REHMAN, ABDUL</t>
  </si>
  <si>
    <t>Surface radio</t>
  </si>
  <si>
    <t>PAUDEL, EK NARAYAN</t>
  </si>
  <si>
    <t>PUNSUEBSAY, NOPPODAL</t>
  </si>
  <si>
    <t>PAN, YUE</t>
  </si>
  <si>
    <t>Radio operations, data management</t>
  </si>
  <si>
    <t>Radio monitoring</t>
  </si>
  <si>
    <t>Radio simulations</t>
  </si>
  <si>
    <t>IceCube extensions coordination</t>
  </si>
  <si>
    <t xml:space="preserve">FRANCKOWIAK, ANNA </t>
  </si>
  <si>
    <t>Analysis coordinator</t>
  </si>
  <si>
    <t>Reco/Syst WG co-chair</t>
  </si>
  <si>
    <t>TIER-1 coordination / Simulation Production</t>
  </si>
  <si>
    <t>BROSTEAN-KAISER, JANNES</t>
  </si>
  <si>
    <t>LAGUNAS GUALDA, CHRISTINA</t>
  </si>
  <si>
    <t>Millipede systematic uncertainties</t>
  </si>
  <si>
    <t>HAUNGS, ANDREAS</t>
  </si>
  <si>
    <t>KIT</t>
  </si>
  <si>
    <t>Coordination</t>
  </si>
  <si>
    <t>Co-task leader scintillators</t>
  </si>
  <si>
    <t>ENGEL, RALPH</t>
  </si>
  <si>
    <t>SCHIELER, HARALD</t>
  </si>
  <si>
    <t>Construction (scintillator)</t>
  </si>
  <si>
    <t>Middleware Setup</t>
  </si>
  <si>
    <t>KANG, DONGHWA</t>
  </si>
  <si>
    <t>Surface simulations</t>
  </si>
  <si>
    <t>WEINDL</t>
  </si>
  <si>
    <t>DAQ surface</t>
  </si>
  <si>
    <t>Software surface</t>
  </si>
  <si>
    <t>Validation and Monitoring data sets</t>
  </si>
  <si>
    <t>Radio operation</t>
  </si>
  <si>
    <t>Scintillator operation</t>
  </si>
  <si>
    <t>KOUNDAL, PARAS</t>
  </si>
  <si>
    <t>OEHLER, MARIE</t>
  </si>
  <si>
    <t xml:space="preserve">TURCOTTE, ROXANNE </t>
  </si>
  <si>
    <t>2.2.9 SPS/SPTS</t>
  </si>
  <si>
    <t>AIS3</t>
  </si>
  <si>
    <t>BOETTCHER, JAKOB</t>
  </si>
  <si>
    <t>SLOP Filter + Trigger</t>
  </si>
  <si>
    <t>Final level diffuse tests</t>
  </si>
  <si>
    <t>Monopole Noise Simulation Tool</t>
  </si>
  <si>
    <t>PHILLIPPEN, SASKIA</t>
  </si>
  <si>
    <t>Moon Sample Processing and Verification</t>
  </si>
  <si>
    <t>Geometry Calibration</t>
  </si>
  <si>
    <t>HE muondata  for IC/Auger/TA coinc. Analyses</t>
  </si>
  <si>
    <t>IceTop &amp; IceCube Calibration with IceAct</t>
  </si>
  <si>
    <t>Simulation production for consistent MC spanning IC-79-IC-86-5 (relevant after pass 2 is completed)</t>
  </si>
  <si>
    <t>NNMFIT  tool for diffuse profile likelihood fits</t>
  </si>
  <si>
    <t>Millipede scans for HE muondata  for IC/Auger/TA coinc. Analyses</t>
  </si>
  <si>
    <t>OSG Site RWTH</t>
  </si>
  <si>
    <t>MC Production for global diffuse fit</t>
  </si>
  <si>
    <t>Snowstorm MC</t>
  </si>
  <si>
    <t>Netzwerk Teilchenwelt</t>
  </si>
  <si>
    <t>Paper on flare search</t>
  </si>
  <si>
    <t>LUCARELLI FRANCESCO</t>
  </si>
  <si>
    <t>Time dependent flare search
online filter quality and monthly data analysis</t>
  </si>
  <si>
    <t>ALISPACH, CYRIL</t>
  </si>
  <si>
    <t>Verification on 10 yr PS sample and analysis on UHECRs</t>
  </si>
  <si>
    <t>Upgrade Co-PI; Publication Committee</t>
  </si>
  <si>
    <t>Maintain IceCube integration with AMON; HESE cascades</t>
  </si>
  <si>
    <t>FOX, DEREK</t>
  </si>
  <si>
    <t>Oscillation Tech. Lead</t>
  </si>
  <si>
    <t>DRAGON/GRECO data release</t>
  </si>
  <si>
    <t>Member of ICB Speakers committee chair</t>
  </si>
  <si>
    <t>Masterclasses,  IceCube outreach activities in NY area</t>
  </si>
  <si>
    <t>Cascade filter / L3</t>
  </si>
  <si>
    <t>ZHANG, ZELONG</t>
  </si>
  <si>
    <t>Pass2/3 verification</t>
  </si>
  <si>
    <t>Reconstruction tau, cascades</t>
  </si>
  <si>
    <t>GolemFit and nuSQuiDS contributions</t>
  </si>
  <si>
    <t>Development, testing and maintenance of GolemFit code</t>
  </si>
  <si>
    <t>Negative modes in SnowStorm systematics framework</t>
  </si>
  <si>
    <t>PARKER, GRANT</t>
  </si>
  <si>
    <t>SnowSuite systematics framework for IceCube analyses, including implementation in official production</t>
  </si>
  <si>
    <t>SMITHERS, BENJAMIN</t>
  </si>
  <si>
    <t>SnowStorm extension to systematics including hole ice, anisotropy, etc.</t>
  </si>
  <si>
    <t>HILL, GARY</t>
  </si>
  <si>
    <t>Event energy and direction reconstruction, millipede</t>
  </si>
  <si>
    <t>Oscillations WG co-chair</t>
  </si>
  <si>
    <t>Level-3 processing maintainer for the LE group</t>
  </si>
  <si>
    <t>Production of GENIE signal simulation for low-energy analyses</t>
  </si>
  <si>
    <t>GENIE-icetray maintainer</t>
  </si>
  <si>
    <t>Reconstruction &amp; Systematics WG co-chair</t>
  </si>
  <si>
    <t>RAJEWSKI, JAMIE</t>
  </si>
  <si>
    <t>Management of ComputeCanada allocation</t>
  </si>
  <si>
    <t>Updating and maintaining compatibility of tools</t>
  </si>
  <si>
    <t xml:space="preserve">GILLCRIST, DAVID </t>
  </si>
  <si>
    <t>EVANS, ERIC</t>
  </si>
  <si>
    <t>Core software maintenance</t>
  </si>
  <si>
    <t>Data validation tool development</t>
  </si>
  <si>
    <t>Simulation production monitoring and validation</t>
  </si>
  <si>
    <t>Maintain and operate Virtual Machines deployment infrastrucutre</t>
  </si>
  <si>
    <t>Maintain Central Computing Infrastructure Systems</t>
  </si>
  <si>
    <t>Maintain Core Data Center Infrastructure Systems</t>
  </si>
  <si>
    <t>Experimental data processing and reduction.  Interface with collaboration working groups to deliver analysis-ready data</t>
  </si>
  <si>
    <t>Triggered CORSIKA maintenance and development</t>
  </si>
  <si>
    <t>Reconstruction software programs coordinator</t>
  </si>
  <si>
    <t>Simulation software programs coordinator</t>
  </si>
  <si>
    <t>Manage Centralized Simulation Production. Maintain, test and update physics aspects of the atmospheric muon and neutrino simulation</t>
  </si>
  <si>
    <t>Coordination of Offline Processing and Simulation Production efforts with analysis working groups</t>
  </si>
  <si>
    <t>2.4.0 Data Processing and Simulation Services</t>
  </si>
  <si>
    <t>IceCube DAQ: StringHub and domapp; Upgrade integration</t>
  </si>
  <si>
    <t>Operate Data transfer from S. Pole to UW Data Warehouse and archive services at S. Pole</t>
  </si>
  <si>
    <t>COMERFORD, DENNIS</t>
  </si>
  <si>
    <t>End-user support for common collaboration services</t>
  </si>
  <si>
    <t>Operations and cybersecurity manager</t>
  </si>
  <si>
    <t>Long term preservation and archive services, data curation</t>
  </si>
  <si>
    <t>Maintain storage system needed for simulation production</t>
  </si>
  <si>
    <t>Maintain High Performance Computing services.</t>
  </si>
  <si>
    <t>Maintain distributed high-throughput cluster</t>
  </si>
  <si>
    <t>Maintain South Pole computing H/W infrastructure and operating systems</t>
  </si>
  <si>
    <t>Maintain South Pole Test System computing H/W Infrastructure and operating systems</t>
  </si>
  <si>
    <t>O'KEEFE, MADELEINE</t>
  </si>
  <si>
    <t>ZERNICK, MICHAEL</t>
  </si>
  <si>
    <t>Safety manager</t>
  </si>
  <si>
    <t>Associate Director for Education &amp; Outreach</t>
  </si>
  <si>
    <t>CHILDRESS-BECHTOL, ELLEN</t>
  </si>
  <si>
    <t>Evaluation support: framework design and implementation for Broader Impacts program</t>
  </si>
  <si>
    <t>DEMERIT, JEAN</t>
  </si>
  <si>
    <t>Editor / science writer, E&amp;O support</t>
  </si>
  <si>
    <t>NUCKLES, JACK</t>
  </si>
  <si>
    <t>Pencil beam, LED flasher support</t>
  </si>
  <si>
    <t>Splitting – Q/P frame and coincidence</t>
  </si>
  <si>
    <t>Member of Speaker Comm</t>
  </si>
  <si>
    <t>Realtime Oversight Comm</t>
  </si>
  <si>
    <t>WOLF, MARTIN</t>
  </si>
  <si>
    <t>Neutrino Source Technical Coordinator</t>
  </si>
  <si>
    <t>KARL, MARTINA</t>
  </si>
  <si>
    <t>Maintenance SkyLab, Development SkyLLH</t>
  </si>
  <si>
    <t>NIEDERHAUSEN, HANS</t>
  </si>
  <si>
    <t>Pass-2</t>
  </si>
  <si>
    <t>HUBER, MATTHIAS</t>
  </si>
  <si>
    <t>GLAUCH, THEO</t>
  </si>
  <si>
    <t>Development of MCEq</t>
  </si>
  <si>
    <t>MEIGHEN-BERGER, STEPHAN</t>
  </si>
  <si>
    <t>Simulation / Calibration</t>
  </si>
  <si>
    <t>Simulation / Calibration/ IceCube Upgrade</t>
  </si>
  <si>
    <t>HENNINGSEN, FELIX</t>
  </si>
  <si>
    <t>HOLZAPFEL, KILIAN</t>
  </si>
  <si>
    <t>SimProd setup and PISA</t>
  </si>
  <si>
    <t>WELDERT, JAN</t>
  </si>
  <si>
    <t>WEINDL, ANDREAS</t>
  </si>
  <si>
    <t>LESZCZYNSKA, AGNIESZKA</t>
  </si>
  <si>
    <t>KU Total</t>
  </si>
  <si>
    <t>LBNL Total</t>
  </si>
  <si>
    <t>HARVARD Total</t>
  </si>
  <si>
    <t>KIT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</si>
</sst>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mmm\-yyyy"/>
    <numFmt numFmtId="167" formatCode="0.00_);[Red]\(0.00\)"/>
    <numFmt numFmtId="168" formatCode="mmm\ yyyy"/>
    <numFmt numFmtId="169" formatCode="0.00&quot; FTE&quot;"/>
    <numFmt numFmtId="170" formatCode="0.0&quot; FTE&quot;"/>
  </numFmts>
  <fonts count="55" x14ac:knownFonts="1">
    <font>
      <sz val="10"/>
      <name val="Arial"/>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0"/>
      <name val="Arial"/>
      <family val="2"/>
    </font>
    <font>
      <sz val="8"/>
      <name val="Arial"/>
      <family val="2"/>
    </font>
    <font>
      <sz val="10"/>
      <name val="Verdana"/>
      <family val="2"/>
    </font>
    <font>
      <b/>
      <sz val="12"/>
      <color indexed="8"/>
      <name val="Arial"/>
      <family val="2"/>
    </font>
    <font>
      <b/>
      <sz val="11"/>
      <name val="Arial"/>
      <family val="2"/>
    </font>
    <font>
      <sz val="12"/>
      <name val="Arial"/>
      <family val="2"/>
    </font>
    <font>
      <b/>
      <sz val="12"/>
      <name val="Arial"/>
      <family val="2"/>
    </font>
    <font>
      <b/>
      <sz val="14"/>
      <name val="Arial"/>
      <family val="2"/>
    </font>
    <font>
      <b/>
      <sz val="13"/>
      <name val="Arial"/>
      <family val="2"/>
    </font>
    <font>
      <b/>
      <sz val="14"/>
      <color indexed="10"/>
      <name val="Arial"/>
      <family val="2"/>
    </font>
    <font>
      <sz val="14"/>
      <name val="Arial"/>
      <family val="2"/>
    </font>
    <font>
      <b/>
      <sz val="10"/>
      <color indexed="8"/>
      <name val="Verdana"/>
      <family val="2"/>
    </font>
    <font>
      <sz val="10"/>
      <color indexed="8"/>
      <name val="Verdana"/>
      <family val="2"/>
    </font>
    <font>
      <b/>
      <i/>
      <sz val="8"/>
      <color indexed="8"/>
      <name val="Times New Roman"/>
      <family val="1"/>
    </font>
    <font>
      <sz val="8"/>
      <color indexed="8"/>
      <name val="Times New Roman"/>
      <family val="1"/>
    </font>
    <font>
      <sz val="9"/>
      <color indexed="8"/>
      <name val="Times New Roman"/>
      <family val="1"/>
    </font>
    <font>
      <b/>
      <sz val="10"/>
      <color rgb="FFFF0000"/>
      <name val="Arial"/>
      <family val="2"/>
    </font>
    <font>
      <b/>
      <sz val="12"/>
      <color rgb="FFFF0000"/>
      <name val="Arial"/>
      <family val="2"/>
    </font>
    <font>
      <sz val="14"/>
      <name val="Calibri"/>
      <family val="2"/>
      <scheme val="minor"/>
    </font>
    <font>
      <sz val="10"/>
      <color rgb="FFFF0000"/>
      <name val="Arial"/>
      <family val="2"/>
    </font>
    <font>
      <sz val="10"/>
      <color theme="1"/>
      <name val="Arial"/>
      <family val="2"/>
    </font>
    <font>
      <b/>
      <sz val="10"/>
      <color theme="1"/>
      <name val="Arial"/>
      <family val="2"/>
    </font>
    <font>
      <b/>
      <sz val="11"/>
      <color theme="1"/>
      <name val="Arial"/>
      <family val="2"/>
    </font>
    <font>
      <b/>
      <sz val="12"/>
      <color theme="1"/>
      <name val="Arial"/>
      <family val="2"/>
    </font>
    <font>
      <b/>
      <sz val="10"/>
      <color theme="1"/>
      <name val="Verdana"/>
      <family val="2"/>
    </font>
    <font>
      <sz val="10"/>
      <color theme="1"/>
      <name val="Verdana"/>
      <family val="2"/>
    </font>
    <font>
      <b/>
      <sz val="12"/>
      <color theme="1"/>
      <name val="Verdana"/>
      <family val="2"/>
    </font>
    <font>
      <b/>
      <sz val="11"/>
      <color theme="1"/>
      <name val="Verdana"/>
      <family val="2"/>
    </font>
    <font>
      <b/>
      <sz val="11"/>
      <color theme="1"/>
      <name val="Times New Roman"/>
      <family val="1"/>
    </font>
    <font>
      <sz val="10"/>
      <color rgb="FF0070C0"/>
      <name val="Arial"/>
      <family val="2"/>
    </font>
    <font>
      <sz val="11"/>
      <color theme="1"/>
      <name val="Arial"/>
      <family val="2"/>
    </font>
    <font>
      <b/>
      <sz val="14"/>
      <name val="Calibri"/>
      <family val="2"/>
      <scheme val="minor"/>
    </font>
    <font>
      <b/>
      <sz val="16"/>
      <name val="Calibri"/>
      <family val="2"/>
      <scheme val="minor"/>
    </font>
    <font>
      <sz val="14"/>
      <color theme="1"/>
      <name val="Arial"/>
      <family val="2"/>
    </font>
  </fonts>
  <fills count="37">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45"/>
      </patternFill>
    </fill>
    <fill>
      <patternFill patternType="solid">
        <fgColor indexed="55"/>
      </patternFill>
    </fill>
    <fill>
      <patternFill patternType="solid">
        <fgColor indexed="42"/>
      </patternFill>
    </fill>
    <fill>
      <patternFill patternType="solid">
        <fgColor indexed="26"/>
      </patternFill>
    </fill>
    <fill>
      <patternFill patternType="solid">
        <fgColor indexed="43"/>
      </patternFill>
    </fill>
    <fill>
      <patternFill patternType="solid">
        <fgColor indexed="41"/>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52"/>
        <bgColor indexed="64"/>
      </patternFill>
    </fill>
    <fill>
      <patternFill patternType="solid">
        <fgColor indexed="27"/>
        <bgColor indexed="64"/>
      </patternFill>
    </fill>
    <fill>
      <patternFill patternType="solid">
        <fgColor indexed="22"/>
        <bgColor indexed="64"/>
      </patternFill>
    </fill>
    <fill>
      <patternFill patternType="solid">
        <fgColor indexed="50"/>
        <bgColor indexed="64"/>
      </patternFill>
    </fill>
    <fill>
      <patternFill patternType="solid">
        <fgColor indexed="1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79998168889431442"/>
        <bgColor indexed="64"/>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top style="thin">
        <color indexed="8"/>
      </top>
      <bottom/>
      <diagonal/>
    </border>
    <border>
      <left style="thin">
        <color indexed="65"/>
      </left>
      <right/>
      <top style="thin">
        <color indexed="8"/>
      </top>
      <bottom style="thin">
        <color indexed="8"/>
      </bottom>
      <diagonal/>
    </border>
    <border>
      <left style="thin">
        <color indexed="64"/>
      </left>
      <right/>
      <top/>
      <bottom/>
      <diagonal/>
    </border>
    <border>
      <left style="thin">
        <color indexed="64"/>
      </left>
      <right/>
      <top style="thin">
        <color indexed="8"/>
      </top>
      <bottom style="thin">
        <color indexed="8"/>
      </bottom>
      <diagonal/>
    </border>
    <border>
      <left style="thin">
        <color indexed="8"/>
      </left>
      <right/>
      <top style="thin">
        <color indexed="6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8"/>
      </top>
      <bottom style="medium">
        <color indexed="64"/>
      </bottom>
      <diagonal/>
    </border>
    <border>
      <left/>
      <right/>
      <top/>
      <bottom style="thin">
        <color indexed="64"/>
      </bottom>
      <diagonal/>
    </border>
    <border>
      <left style="thin">
        <color indexed="55"/>
      </left>
      <right/>
      <top/>
      <bottom style="thin">
        <color indexed="64"/>
      </bottom>
      <diagonal/>
    </border>
    <border>
      <left style="thin">
        <color indexed="8"/>
      </left>
      <right/>
      <top style="thin">
        <color indexed="8"/>
      </top>
      <bottom style="thin">
        <color indexed="64"/>
      </bottom>
      <diagonal/>
    </border>
    <border>
      <left style="thin">
        <color indexed="8"/>
      </left>
      <right/>
      <top style="medium">
        <color indexed="64"/>
      </top>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top/>
      <bottom style="thin">
        <color indexed="65"/>
      </bottom>
      <diagonal/>
    </border>
    <border>
      <left style="thin">
        <color indexed="8"/>
      </left>
      <right style="thin">
        <color indexed="8"/>
      </right>
      <top/>
      <bottom style="thin">
        <color indexed="65"/>
      </bottom>
      <diagonal/>
    </border>
    <border>
      <left style="thin">
        <color indexed="8"/>
      </left>
      <right style="thin">
        <color indexed="8"/>
      </right>
      <top style="thin">
        <color indexed="64"/>
      </top>
      <bottom style="thin">
        <color indexed="65"/>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top style="thin">
        <color indexed="65"/>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9"/>
      </bottom>
      <diagonal/>
    </border>
    <border>
      <left style="thin">
        <color indexed="8"/>
      </left>
      <right style="thin">
        <color indexed="8"/>
      </right>
      <top/>
      <bottom style="thin">
        <color indexed="64"/>
      </bottom>
      <diagonal/>
    </border>
    <border>
      <left style="thin">
        <color indexed="64"/>
      </left>
      <right style="thin">
        <color indexed="65"/>
      </right>
      <top style="thin">
        <color indexed="8"/>
      </top>
      <bottom style="thin">
        <color indexed="64"/>
      </bottom>
      <diagonal/>
    </border>
    <border>
      <left style="thin">
        <color indexed="8"/>
      </left>
      <right style="thin">
        <color indexed="8"/>
      </right>
      <top style="thin">
        <color indexed="65"/>
      </top>
      <bottom style="thin">
        <color indexed="64"/>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5"/>
      </left>
      <right/>
      <top style="thin">
        <color indexed="8"/>
      </top>
      <bottom style="thin">
        <color indexed="64"/>
      </bottom>
      <diagonal/>
    </border>
    <border>
      <left style="thin">
        <color indexed="65"/>
      </left>
      <right style="thin">
        <color indexed="65"/>
      </right>
      <top style="thin">
        <color indexed="8"/>
      </top>
      <bottom style="thin">
        <color indexed="64"/>
      </bottom>
      <diagonal/>
    </border>
    <border>
      <left style="thin">
        <color indexed="8"/>
      </left>
      <right style="thin">
        <color indexed="8"/>
      </right>
      <top style="thin">
        <color indexed="65"/>
      </top>
      <bottom/>
      <diagonal/>
    </border>
    <border>
      <left style="thin">
        <color indexed="8"/>
      </left>
      <right style="thin">
        <color indexed="8"/>
      </right>
      <top/>
      <bottom style="thin">
        <color indexed="9"/>
      </bottom>
      <diagonal/>
    </border>
    <border>
      <left style="thin">
        <color indexed="8"/>
      </left>
      <right style="thin">
        <color indexed="8"/>
      </right>
      <top style="thin">
        <color indexed="9"/>
      </top>
      <bottom style="thin">
        <color indexed="65"/>
      </bottom>
      <diagonal/>
    </border>
    <border>
      <left style="thin">
        <color indexed="8"/>
      </left>
      <right/>
      <top style="thin">
        <color indexed="64"/>
      </top>
      <bottom style="thin">
        <color indexed="64"/>
      </bottom>
      <diagonal/>
    </border>
    <border>
      <left style="thin">
        <color indexed="8"/>
      </left>
      <right style="thin">
        <color indexed="8"/>
      </right>
      <top style="thin">
        <color indexed="9"/>
      </top>
      <bottom style="thin">
        <color indexed="8"/>
      </bottom>
      <diagonal/>
    </border>
    <border>
      <left style="thin">
        <color indexed="8"/>
      </left>
      <right style="thin">
        <color indexed="8"/>
      </right>
      <top style="thin">
        <color indexed="9"/>
      </top>
      <bottom style="thin">
        <color indexed="9"/>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style="thin">
        <color indexed="65"/>
      </left>
      <right/>
      <top/>
      <bottom/>
      <diagonal/>
    </border>
    <border>
      <left style="thin">
        <color indexed="64"/>
      </left>
      <right style="thin">
        <color indexed="65"/>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5"/>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9"/>
      </top>
      <bottom style="thin">
        <color indexed="64"/>
      </bottom>
      <diagonal/>
    </border>
    <border>
      <left style="thin">
        <color indexed="64"/>
      </left>
      <right style="thin">
        <color indexed="8"/>
      </right>
      <top/>
      <bottom style="thin">
        <color indexed="8"/>
      </bottom>
      <diagonal/>
    </border>
    <border>
      <left style="thin">
        <color indexed="8"/>
      </left>
      <right style="thin">
        <color indexed="23"/>
      </right>
      <top style="thin">
        <color indexed="8"/>
      </top>
      <bottom style="medium">
        <color indexed="64"/>
      </bottom>
      <diagonal/>
    </border>
    <border>
      <left style="thin">
        <color indexed="23"/>
      </left>
      <right style="thin">
        <color indexed="23"/>
      </right>
      <top style="thin">
        <color indexed="8"/>
      </top>
      <bottom style="medium">
        <color indexed="64"/>
      </bottom>
      <diagonal/>
    </border>
    <border>
      <left style="thin">
        <color indexed="23"/>
      </left>
      <right style="thin">
        <color indexed="8"/>
      </right>
      <top style="thin">
        <color indexed="8"/>
      </top>
      <bottom style="medium">
        <color indexed="64"/>
      </bottom>
      <diagonal/>
    </border>
    <border>
      <left style="thin">
        <color indexed="64"/>
      </left>
      <right style="thin">
        <color indexed="65"/>
      </right>
      <top style="thin">
        <color indexed="8"/>
      </top>
      <bottom style="thin">
        <color indexed="8"/>
      </bottom>
      <diagonal/>
    </border>
    <border>
      <left style="thin">
        <color indexed="8"/>
      </left>
      <right/>
      <top/>
      <bottom style="thin">
        <color indexed="64"/>
      </bottom>
      <diagonal/>
    </border>
    <border>
      <left style="thin">
        <color indexed="65"/>
      </left>
      <right/>
      <top style="thin">
        <color indexed="65"/>
      </top>
      <bottom/>
      <diagonal/>
    </border>
    <border>
      <left style="medium">
        <color indexed="64"/>
      </left>
      <right style="thin">
        <color indexed="64"/>
      </right>
      <top style="thin">
        <color indexed="64"/>
      </top>
      <bottom/>
      <diagonal/>
    </border>
    <border>
      <left style="medium">
        <color indexed="64"/>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medium">
        <color indexed="64"/>
      </left>
      <right style="thin">
        <color theme="0" tint="-0.499984740745262"/>
      </right>
      <top style="medium">
        <color indexed="64"/>
      </top>
      <bottom style="thin">
        <color indexed="64"/>
      </bottom>
      <diagonal/>
    </border>
    <border>
      <left style="thin">
        <color theme="0" tint="-0.499984740745262"/>
      </left>
      <right style="thin">
        <color indexed="64"/>
      </right>
      <top style="medium">
        <color indexed="64"/>
      </top>
      <bottom style="thin">
        <color indexed="64"/>
      </bottom>
      <diagonal/>
    </border>
    <border>
      <left style="medium">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medium">
        <color indexed="64"/>
      </left>
      <right style="thin">
        <color theme="0" tint="-0.499984740745262"/>
      </right>
      <top style="thin">
        <color indexed="64"/>
      </top>
      <bottom style="medium">
        <color indexed="64"/>
      </bottom>
      <diagonal/>
    </border>
    <border>
      <left style="thin">
        <color theme="0" tint="-0.499984740745262"/>
      </left>
      <right style="thin">
        <color indexed="64"/>
      </right>
      <top style="thin">
        <color indexed="64"/>
      </top>
      <bottom style="medium">
        <color indexed="64"/>
      </bottom>
      <diagonal/>
    </border>
    <border>
      <left style="medium">
        <color indexed="64"/>
      </left>
      <right style="thin">
        <color theme="0" tint="-0.499984740745262"/>
      </right>
      <top/>
      <bottom style="medium">
        <color indexed="64"/>
      </bottom>
      <diagonal/>
    </border>
    <border>
      <left style="thin">
        <color theme="0" tint="-0.499984740745262"/>
      </left>
      <right style="thin">
        <color indexed="64"/>
      </right>
      <top/>
      <bottom style="medium">
        <color indexed="64"/>
      </bottom>
      <diagonal/>
    </border>
    <border>
      <left style="medium">
        <color indexed="64"/>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top style="thin">
        <color indexed="65"/>
      </top>
      <bottom/>
      <diagonal/>
    </border>
    <border>
      <left style="thin">
        <color rgb="FF999999"/>
      </left>
      <right style="thin">
        <color rgb="FF999999"/>
      </right>
      <top style="thin">
        <color indexed="65"/>
      </top>
      <bottom/>
      <diagonal/>
    </border>
    <border>
      <left style="thin">
        <color indexed="65"/>
      </left>
      <right style="thin">
        <color indexed="64"/>
      </right>
      <top style="thin">
        <color indexed="8"/>
      </top>
      <bottom style="thin">
        <color indexed="8"/>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3" fillId="12" borderId="0" applyNumberFormat="0" applyBorder="0" applyAlignment="0" applyProtection="0"/>
    <xf numFmtId="0" fontId="4" fillId="2" borderId="1" applyNumberFormat="0" applyAlignment="0" applyProtection="0"/>
    <xf numFmtId="0" fontId="5" fillId="13" borderId="2" applyNumberFormat="0" applyAlignment="0" applyProtection="0"/>
    <xf numFmtId="0" fontId="7" fillId="0" borderId="0" applyNumberFormat="0" applyFill="0" applyBorder="0" applyAlignment="0" applyProtection="0"/>
    <xf numFmtId="0" fontId="8" fillId="1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15" borderId="0" applyNumberFormat="0" applyBorder="0" applyAlignment="0" applyProtection="0"/>
    <xf numFmtId="0" fontId="23" fillId="0" borderId="0"/>
    <xf numFmtId="0" fontId="15" fillId="16" borderId="7" applyNumberFormat="0" applyFont="0" applyAlignment="0" applyProtection="0"/>
    <xf numFmtId="0" fontId="16" fillId="2"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527">
    <xf numFmtId="0" fontId="0" fillId="0" borderId="0" xfId="0"/>
    <xf numFmtId="0" fontId="0" fillId="0" borderId="10" xfId="0" applyBorder="1"/>
    <xf numFmtId="0" fontId="0" fillId="0" borderId="11" xfId="0" applyBorder="1"/>
    <xf numFmtId="0" fontId="0" fillId="0" borderId="12" xfId="0" applyBorder="1"/>
    <xf numFmtId="0" fontId="0" fillId="0" borderId="10" xfId="0" pivotButton="1" applyBorder="1"/>
    <xf numFmtId="0" fontId="21" fillId="0" borderId="0" xfId="0" applyFont="1"/>
    <xf numFmtId="2" fontId="21" fillId="17" borderId="10" xfId="0" applyNumberFormat="1" applyFont="1" applyFill="1" applyBorder="1"/>
    <xf numFmtId="2" fontId="21" fillId="17" borderId="13" xfId="0" applyNumberFormat="1" applyFont="1" applyFill="1" applyBorder="1"/>
    <xf numFmtId="0" fontId="0" fillId="0" borderId="13" xfId="0" applyBorder="1"/>
    <xf numFmtId="0" fontId="0" fillId="0" borderId="14" xfId="0" applyBorder="1"/>
    <xf numFmtId="0" fontId="0" fillId="0" borderId="15" xfId="0" applyBorder="1"/>
    <xf numFmtId="17" fontId="0" fillId="0" borderId="10" xfId="0" applyNumberFormat="1" applyBorder="1"/>
    <xf numFmtId="164" fontId="0" fillId="0" borderId="10" xfId="0" applyNumberFormat="1" applyBorder="1"/>
    <xf numFmtId="164" fontId="0" fillId="0" borderId="13" xfId="0" applyNumberFormat="1" applyBorder="1"/>
    <xf numFmtId="164" fontId="0" fillId="0" borderId="14" xfId="0" applyNumberFormat="1" applyBorder="1"/>
    <xf numFmtId="164" fontId="0" fillId="0" borderId="0" xfId="0" applyNumberFormat="1"/>
    <xf numFmtId="17" fontId="0" fillId="0" borderId="16" xfId="0" applyNumberFormat="1" applyBorder="1"/>
    <xf numFmtId="17" fontId="0" fillId="0" borderId="14" xfId="0" applyNumberFormat="1" applyBorder="1"/>
    <xf numFmtId="164" fontId="0" fillId="0" borderId="15" xfId="0" applyNumberFormat="1" applyBorder="1"/>
    <xf numFmtId="164" fontId="0" fillId="0" borderId="17" xfId="0" applyNumberFormat="1" applyBorder="1"/>
    <xf numFmtId="164" fontId="0" fillId="0" borderId="16" xfId="0" applyNumberFormat="1" applyBorder="1"/>
    <xf numFmtId="164" fontId="0" fillId="0" borderId="18" xfId="0" applyNumberFormat="1" applyBorder="1"/>
    <xf numFmtId="164" fontId="0" fillId="0" borderId="19" xfId="0" applyNumberFormat="1" applyBorder="1"/>
    <xf numFmtId="0" fontId="0" fillId="0" borderId="16" xfId="0" applyBorder="1"/>
    <xf numFmtId="0" fontId="0" fillId="0" borderId="20" xfId="0" applyBorder="1"/>
    <xf numFmtId="0" fontId="0" fillId="0" borderId="20" xfId="0" applyNumberFormat="1" applyBorder="1"/>
    <xf numFmtId="0" fontId="0" fillId="0" borderId="10" xfId="0" applyNumberFormat="1" applyBorder="1"/>
    <xf numFmtId="0" fontId="0" fillId="0" borderId="13" xfId="0" applyNumberFormat="1" applyBorder="1"/>
    <xf numFmtId="0" fontId="0" fillId="0" borderId="21" xfId="0" applyBorder="1"/>
    <xf numFmtId="0" fontId="0" fillId="0" borderId="14" xfId="0" applyNumberFormat="1" applyBorder="1"/>
    <xf numFmtId="0" fontId="0" fillId="0" borderId="0" xfId="0" applyNumberFormat="1"/>
    <xf numFmtId="0" fontId="0" fillId="0" borderId="22" xfId="0" applyNumberFormat="1" applyBorder="1"/>
    <xf numFmtId="0" fontId="0" fillId="0" borderId="16" xfId="0" applyNumberFormat="1" applyBorder="1"/>
    <xf numFmtId="0" fontId="0" fillId="0" borderId="18" xfId="0" applyNumberFormat="1" applyBorder="1"/>
    <xf numFmtId="0" fontId="0" fillId="0" borderId="21" xfId="0" applyNumberFormat="1" applyBorder="1"/>
    <xf numFmtId="0" fontId="0" fillId="0" borderId="0" xfId="0" applyAlignment="1"/>
    <xf numFmtId="0" fontId="0" fillId="0" borderId="21" xfId="0" applyBorder="1" applyAlignment="1"/>
    <xf numFmtId="0" fontId="0" fillId="0" borderId="0" xfId="0" applyBorder="1" applyAlignment="1"/>
    <xf numFmtId="0" fontId="0" fillId="0" borderId="0" xfId="0" applyAlignment="1">
      <alignment vertical="top" wrapText="1"/>
    </xf>
    <xf numFmtId="0" fontId="0" fillId="0" borderId="23" xfId="0" applyBorder="1"/>
    <xf numFmtId="0" fontId="28" fillId="26" borderId="16" xfId="0" applyFont="1" applyFill="1" applyBorder="1" applyAlignment="1"/>
    <xf numFmtId="0" fontId="28" fillId="26" borderId="24" xfId="0" applyFont="1" applyFill="1" applyBorder="1" applyAlignment="1">
      <alignment wrapText="1"/>
    </xf>
    <xf numFmtId="0" fontId="29" fillId="27" borderId="10" xfId="0" applyFont="1" applyFill="1" applyBorder="1" applyAlignment="1"/>
    <xf numFmtId="0" fontId="29" fillId="27" borderId="11" xfId="0" applyFont="1" applyFill="1" applyBorder="1" applyAlignment="1">
      <alignment wrapText="1"/>
    </xf>
    <xf numFmtId="2" fontId="26" fillId="0" borderId="23" xfId="0" applyNumberFormat="1" applyFont="1" applyBorder="1"/>
    <xf numFmtId="2" fontId="26" fillId="0" borderId="13" xfId="0" applyNumberFormat="1" applyFont="1" applyBorder="1"/>
    <xf numFmtId="2" fontId="29" fillId="0" borderId="20" xfId="0" applyNumberFormat="1" applyFont="1" applyFill="1" applyBorder="1"/>
    <xf numFmtId="2" fontId="26" fillId="0" borderId="25" xfId="0" applyNumberFormat="1" applyFont="1" applyBorder="1"/>
    <xf numFmtId="2" fontId="26" fillId="0" borderId="0" xfId="0" applyNumberFormat="1" applyFont="1"/>
    <xf numFmtId="2" fontId="29" fillId="0" borderId="22" xfId="0" applyNumberFormat="1" applyFont="1" applyFill="1" applyBorder="1"/>
    <xf numFmtId="2" fontId="29" fillId="27" borderId="23" xfId="0" applyNumberFormat="1" applyFont="1" applyFill="1" applyBorder="1" applyAlignment="1">
      <alignment wrapText="1"/>
    </xf>
    <xf numFmtId="2" fontId="29" fillId="27" borderId="13" xfId="0" applyNumberFormat="1" applyFont="1" applyFill="1" applyBorder="1" applyAlignment="1">
      <alignment wrapText="1"/>
    </xf>
    <xf numFmtId="2" fontId="29" fillId="28" borderId="20" xfId="0" applyNumberFormat="1" applyFont="1" applyFill="1" applyBorder="1" applyAlignment="1">
      <alignment wrapText="1"/>
    </xf>
    <xf numFmtId="2" fontId="28" fillId="26" borderId="26" xfId="0" applyNumberFormat="1" applyFont="1" applyFill="1" applyBorder="1"/>
    <xf numFmtId="2" fontId="28" fillId="26" borderId="18" xfId="0" applyNumberFormat="1" applyFont="1" applyFill="1" applyBorder="1"/>
    <xf numFmtId="2" fontId="28" fillId="29" borderId="21" xfId="0" applyNumberFormat="1" applyFont="1" applyFill="1" applyBorder="1"/>
    <xf numFmtId="0" fontId="27" fillId="0" borderId="10" xfId="0" applyFont="1" applyBorder="1" applyAlignment="1">
      <alignment vertical="top" wrapText="1"/>
    </xf>
    <xf numFmtId="0" fontId="27" fillId="0" borderId="23" xfId="0" applyFont="1" applyBorder="1" applyAlignment="1">
      <alignment horizontal="center" vertical="top" wrapText="1"/>
    </xf>
    <xf numFmtId="0" fontId="27" fillId="0" borderId="13" xfId="0" applyFont="1" applyBorder="1" applyAlignment="1">
      <alignment horizontal="center" vertical="top" wrapText="1"/>
    </xf>
    <xf numFmtId="0" fontId="27" fillId="0" borderId="20" xfId="0" applyFont="1" applyFill="1" applyBorder="1" applyAlignment="1">
      <alignment horizontal="center" vertical="top" wrapText="1"/>
    </xf>
    <xf numFmtId="0" fontId="26" fillId="0" borderId="10" xfId="0" applyFont="1" applyBorder="1"/>
    <xf numFmtId="0" fontId="26" fillId="0" borderId="10" xfId="0" applyFont="1" applyBorder="1" applyAlignment="1"/>
    <xf numFmtId="0" fontId="26" fillId="0" borderId="27" xfId="0" applyFont="1" applyBorder="1"/>
    <xf numFmtId="0" fontId="26" fillId="0" borderId="14" xfId="0" applyFont="1" applyBorder="1" applyAlignment="1"/>
    <xf numFmtId="0" fontId="26" fillId="0" borderId="14" xfId="0" applyFont="1" applyBorder="1"/>
    <xf numFmtId="0" fontId="27" fillId="0" borderId="0" xfId="0" applyFont="1" applyAlignment="1">
      <alignment wrapText="1"/>
    </xf>
    <xf numFmtId="0" fontId="26" fillId="0" borderId="21" xfId="0" applyFont="1" applyBorder="1"/>
    <xf numFmtId="0" fontId="29" fillId="27" borderId="13" xfId="0" applyFont="1" applyFill="1" applyBorder="1" applyAlignment="1"/>
    <xf numFmtId="0" fontId="28" fillId="26" borderId="18" xfId="0" applyFont="1" applyFill="1" applyBorder="1" applyAlignment="1"/>
    <xf numFmtId="0" fontId="27" fillId="0" borderId="13" xfId="0" applyFont="1" applyBorder="1" applyAlignment="1">
      <alignment vertical="top" wrapText="1"/>
    </xf>
    <xf numFmtId="0" fontId="26" fillId="0" borderId="13" xfId="0" applyFont="1" applyBorder="1" applyAlignment="1"/>
    <xf numFmtId="0" fontId="26" fillId="0" borderId="0" xfId="0" applyFont="1" applyBorder="1" applyAlignment="1"/>
    <xf numFmtId="0" fontId="26" fillId="0" borderId="0" xfId="0" applyFont="1" applyBorder="1"/>
    <xf numFmtId="0" fontId="29" fillId="27" borderId="13" xfId="0" applyFont="1" applyFill="1" applyBorder="1" applyAlignment="1">
      <alignment wrapText="1"/>
    </xf>
    <xf numFmtId="0" fontId="28" fillId="26" borderId="18" xfId="0" applyFont="1" applyFill="1" applyBorder="1" applyAlignment="1">
      <alignment wrapText="1"/>
    </xf>
    <xf numFmtId="2" fontId="26" fillId="0" borderId="28" xfId="0" applyNumberFormat="1" applyFont="1" applyFill="1" applyBorder="1" applyAlignment="1">
      <alignment wrapText="1"/>
    </xf>
    <xf numFmtId="0" fontId="26" fillId="0" borderId="29" xfId="0" applyFont="1" applyFill="1" applyBorder="1" applyAlignment="1">
      <alignment horizontal="left" vertical="top" wrapText="1"/>
    </xf>
    <xf numFmtId="0" fontId="27" fillId="29" borderId="29" xfId="0" applyFont="1" applyFill="1" applyBorder="1" applyAlignment="1">
      <alignment horizontal="center" vertical="top" wrapText="1"/>
    </xf>
    <xf numFmtId="165" fontId="26" fillId="0" borderId="30" xfId="0" applyNumberFormat="1" applyFont="1" applyFill="1" applyBorder="1" applyAlignment="1">
      <alignment horizontal="center" wrapText="1"/>
    </xf>
    <xf numFmtId="0" fontId="26" fillId="0" borderId="31" xfId="0" applyFont="1" applyFill="1" applyBorder="1" applyAlignment="1">
      <alignment horizontal="left" vertical="top" wrapText="1"/>
    </xf>
    <xf numFmtId="0" fontId="27" fillId="29" borderId="32" xfId="0" applyFont="1" applyFill="1" applyBorder="1" applyAlignment="1">
      <alignment horizontal="center" vertical="top" wrapText="1"/>
    </xf>
    <xf numFmtId="2" fontId="29" fillId="29" borderId="33" xfId="0" applyNumberFormat="1" applyFont="1" applyFill="1" applyBorder="1" applyAlignment="1">
      <alignment wrapText="1"/>
    </xf>
    <xf numFmtId="165" fontId="29" fillId="29" borderId="34" xfId="0" applyNumberFormat="1" applyFont="1" applyFill="1" applyBorder="1" applyAlignment="1">
      <alignment horizontal="center" wrapText="1"/>
    </xf>
    <xf numFmtId="2" fontId="28" fillId="0" borderId="35" xfId="0" applyNumberFormat="1" applyFont="1" applyFill="1" applyBorder="1"/>
    <xf numFmtId="2" fontId="28" fillId="29" borderId="35" xfId="0" applyNumberFormat="1" applyFont="1" applyFill="1" applyBorder="1"/>
    <xf numFmtId="1" fontId="26" fillId="0" borderId="31" xfId="0" applyNumberFormat="1" applyFont="1" applyFill="1" applyBorder="1" applyAlignment="1">
      <alignment horizontal="center" wrapText="1"/>
    </xf>
    <xf numFmtId="2" fontId="29" fillId="29" borderId="32" xfId="0" applyNumberFormat="1" applyFont="1" applyFill="1" applyBorder="1" applyAlignment="1">
      <alignment wrapText="1"/>
    </xf>
    <xf numFmtId="0" fontId="28" fillId="0" borderId="36" xfId="0" applyFont="1" applyFill="1" applyBorder="1" applyAlignment="1">
      <alignment vertical="top" wrapText="1"/>
    </xf>
    <xf numFmtId="0" fontId="28" fillId="0" borderId="37" xfId="0" applyFont="1" applyFill="1" applyBorder="1" applyAlignment="1">
      <alignment horizontal="center" vertical="top" wrapText="1"/>
    </xf>
    <xf numFmtId="0" fontId="28" fillId="0" borderId="38" xfId="0" applyFont="1" applyFill="1" applyBorder="1" applyAlignment="1">
      <alignment horizontal="center" vertical="top" wrapText="1"/>
    </xf>
    <xf numFmtId="0" fontId="28" fillId="0" borderId="39" xfId="0" applyFont="1" applyFill="1" applyBorder="1" applyAlignment="1">
      <alignment horizontal="center" vertical="top" wrapText="1"/>
    </xf>
    <xf numFmtId="0" fontId="28" fillId="0" borderId="40" xfId="0" applyFont="1" applyFill="1" applyBorder="1" applyAlignment="1">
      <alignment horizontal="center" vertical="top" wrapText="1"/>
    </xf>
    <xf numFmtId="0" fontId="26" fillId="0" borderId="41" xfId="0" applyFont="1" applyFill="1" applyBorder="1" applyAlignment="1">
      <alignment horizontal="left" vertical="top" wrapText="1"/>
    </xf>
    <xf numFmtId="0" fontId="26" fillId="0" borderId="42" xfId="0" applyFont="1" applyFill="1" applyBorder="1" applyAlignment="1">
      <alignment horizontal="left" vertical="top" wrapText="1"/>
    </xf>
    <xf numFmtId="2" fontId="26" fillId="0" borderId="43" xfId="0" applyNumberFormat="1" applyFont="1" applyFill="1" applyBorder="1" applyAlignment="1">
      <alignment wrapText="1"/>
    </xf>
    <xf numFmtId="165" fontId="26" fillId="0" borderId="44" xfId="0" applyNumberFormat="1" applyFont="1" applyFill="1" applyBorder="1" applyAlignment="1">
      <alignment horizontal="center" wrapText="1"/>
    </xf>
    <xf numFmtId="1" fontId="26" fillId="0" borderId="42" xfId="0" applyNumberFormat="1" applyFont="1" applyFill="1" applyBorder="1" applyAlignment="1">
      <alignment horizontal="center" wrapText="1"/>
    </xf>
    <xf numFmtId="2" fontId="28" fillId="0" borderId="45" xfId="0" applyNumberFormat="1" applyFont="1" applyFill="1" applyBorder="1"/>
    <xf numFmtId="0" fontId="26" fillId="0" borderId="46" xfId="0" applyFont="1" applyFill="1" applyBorder="1" applyAlignment="1">
      <alignment horizontal="left" vertical="center" wrapText="1"/>
    </xf>
    <xf numFmtId="0" fontId="26" fillId="0" borderId="47" xfId="0" applyFont="1" applyFill="1" applyBorder="1" applyAlignment="1">
      <alignment horizontal="center" vertical="center" wrapText="1"/>
    </xf>
    <xf numFmtId="2" fontId="26" fillId="0" borderId="48" xfId="0" applyNumberFormat="1" applyFont="1" applyFill="1" applyBorder="1" applyAlignment="1">
      <alignment vertical="center" wrapText="1"/>
    </xf>
    <xf numFmtId="165" fontId="26" fillId="0" borderId="49" xfId="0" applyNumberFormat="1" applyFont="1" applyFill="1" applyBorder="1" applyAlignment="1">
      <alignment horizontal="center" vertical="center" wrapText="1"/>
    </xf>
    <xf numFmtId="1" fontId="26" fillId="0" borderId="47" xfId="0" applyNumberFormat="1" applyFont="1" applyFill="1" applyBorder="1" applyAlignment="1">
      <alignment horizontal="center" vertical="center" wrapText="1"/>
    </xf>
    <xf numFmtId="2" fontId="28" fillId="0" borderId="50" xfId="0" applyNumberFormat="1" applyFont="1" applyFill="1" applyBorder="1" applyAlignment="1">
      <alignment vertical="center"/>
    </xf>
    <xf numFmtId="0" fontId="26" fillId="0" borderId="51" xfId="0" applyFont="1" applyFill="1" applyBorder="1" applyAlignment="1">
      <alignment horizontal="left" vertical="center" wrapText="1"/>
    </xf>
    <xf numFmtId="2" fontId="26" fillId="0" borderId="28" xfId="0" applyNumberFormat="1" applyFont="1" applyFill="1" applyBorder="1" applyAlignment="1">
      <alignment vertical="center" wrapText="1"/>
    </xf>
    <xf numFmtId="2" fontId="28" fillId="0" borderId="52" xfId="0" applyNumberFormat="1" applyFont="1" applyFill="1" applyBorder="1" applyAlignment="1">
      <alignment vertical="center"/>
    </xf>
    <xf numFmtId="0" fontId="26" fillId="0" borderId="53" xfId="0" applyFont="1" applyFill="1" applyBorder="1" applyAlignment="1">
      <alignment horizontal="left" vertical="center" wrapText="1"/>
    </xf>
    <xf numFmtId="0" fontId="26" fillId="0" borderId="32" xfId="0" applyFont="1" applyFill="1" applyBorder="1" applyAlignment="1">
      <alignment horizontal="center" vertical="center" wrapText="1"/>
    </xf>
    <xf numFmtId="2" fontId="26" fillId="0" borderId="33" xfId="0" applyNumberFormat="1" applyFont="1" applyFill="1" applyBorder="1" applyAlignment="1">
      <alignment vertical="center" wrapText="1"/>
    </xf>
    <xf numFmtId="165" fontId="26" fillId="0" borderId="34" xfId="0" applyNumberFormat="1" applyFont="1" applyFill="1" applyBorder="1" applyAlignment="1">
      <alignment horizontal="center" vertical="center" wrapText="1"/>
    </xf>
    <xf numFmtId="1" fontId="26" fillId="0" borderId="32" xfId="0" applyNumberFormat="1" applyFont="1" applyFill="1" applyBorder="1" applyAlignment="1">
      <alignment horizontal="center" vertical="center" wrapText="1"/>
    </xf>
    <xf numFmtId="2" fontId="28" fillId="0" borderId="54" xfId="0" applyNumberFormat="1" applyFont="1" applyFill="1" applyBorder="1" applyAlignment="1">
      <alignment vertical="center"/>
    </xf>
    <xf numFmtId="0" fontId="37" fillId="0" borderId="25" xfId="0" applyFont="1" applyFill="1" applyBorder="1" applyAlignment="1">
      <alignment horizontal="left" vertical="center"/>
    </xf>
    <xf numFmtId="166" fontId="0" fillId="0" borderId="10" xfId="0" applyNumberFormat="1" applyBorder="1"/>
    <xf numFmtId="166" fontId="0" fillId="0" borderId="14" xfId="0" applyNumberFormat="1" applyBorder="1"/>
    <xf numFmtId="0" fontId="27" fillId="0" borderId="10" xfId="0" applyFont="1" applyBorder="1" applyAlignment="1">
      <alignment vertical="center" wrapText="1"/>
    </xf>
    <xf numFmtId="2" fontId="26" fillId="0" borderId="28" xfId="0" applyNumberFormat="1" applyFont="1" applyBorder="1" applyAlignment="1">
      <alignment horizontal="center" vertical="center"/>
    </xf>
    <xf numFmtId="2" fontId="26" fillId="0" borderId="29" xfId="0" applyNumberFormat="1" applyFont="1" applyBorder="1" applyAlignment="1">
      <alignment horizontal="center" vertical="center"/>
    </xf>
    <xf numFmtId="0" fontId="24" fillId="21" borderId="55" xfId="0" applyFont="1" applyFill="1" applyBorder="1" applyAlignment="1">
      <alignment horizontal="center" vertical="top" wrapText="1"/>
    </xf>
    <xf numFmtId="0" fontId="24" fillId="20" borderId="55" xfId="0" applyFont="1" applyFill="1" applyBorder="1" applyAlignment="1">
      <alignment horizontal="center" vertical="top" wrapText="1"/>
    </xf>
    <xf numFmtId="0" fontId="24" fillId="22" borderId="36" xfId="0" applyFont="1" applyFill="1" applyBorder="1" applyAlignment="1">
      <alignment horizontal="center" vertical="top" wrapText="1"/>
    </xf>
    <xf numFmtId="2" fontId="26" fillId="0" borderId="48" xfId="0" applyNumberFormat="1" applyFont="1" applyBorder="1" applyAlignment="1">
      <alignment horizontal="center" vertical="center"/>
    </xf>
    <xf numFmtId="2" fontId="26" fillId="0" borderId="56" xfId="0" applyNumberFormat="1" applyFont="1" applyBorder="1" applyAlignment="1">
      <alignment horizontal="center" vertical="center"/>
    </xf>
    <xf numFmtId="2" fontId="26" fillId="0" borderId="33" xfId="0" applyNumberFormat="1" applyFont="1" applyBorder="1" applyAlignment="1">
      <alignment horizontal="center" vertical="center"/>
    </xf>
    <xf numFmtId="2" fontId="26" fillId="0" borderId="57" xfId="0" applyNumberFormat="1" applyFont="1" applyBorder="1" applyAlignment="1">
      <alignment horizontal="center" vertical="center"/>
    </xf>
    <xf numFmtId="0" fontId="27" fillId="0" borderId="45" xfId="0" applyFont="1" applyBorder="1" applyAlignment="1">
      <alignment wrapText="1"/>
    </xf>
    <xf numFmtId="0" fontId="25" fillId="0" borderId="55" xfId="0" applyFont="1" applyBorder="1" applyAlignment="1">
      <alignment horizontal="center" vertical="center" wrapText="1"/>
    </xf>
    <xf numFmtId="0" fontId="25" fillId="0" borderId="58"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47" xfId="0" applyFont="1" applyBorder="1" applyAlignment="1">
      <alignment horizontal="left" vertical="center" wrapText="1"/>
    </xf>
    <xf numFmtId="0" fontId="27" fillId="0" borderId="31" xfId="0" applyFont="1" applyBorder="1" applyAlignment="1">
      <alignment horizontal="left" vertical="center" wrapText="1"/>
    </xf>
    <xf numFmtId="0" fontId="27" fillId="0" borderId="32" xfId="0" applyFont="1" applyBorder="1" applyAlignment="1">
      <alignment horizontal="left" vertical="center" wrapText="1"/>
    </xf>
    <xf numFmtId="0" fontId="25" fillId="0" borderId="107" xfId="0" applyFont="1" applyBorder="1" applyAlignment="1">
      <alignment horizontal="center" vertical="center" wrapText="1"/>
    </xf>
    <xf numFmtId="0" fontId="25" fillId="0" borderId="108" xfId="0" applyFont="1" applyBorder="1" applyAlignment="1">
      <alignment horizontal="center" vertical="center" wrapText="1"/>
    </xf>
    <xf numFmtId="2" fontId="26" fillId="0" borderId="109" xfId="0" applyNumberFormat="1" applyFont="1" applyBorder="1" applyAlignment="1">
      <alignment horizontal="center" vertical="center"/>
    </xf>
    <xf numFmtId="2" fontId="26" fillId="0" borderId="110" xfId="0" applyNumberFormat="1" applyFont="1" applyBorder="1" applyAlignment="1">
      <alignment horizontal="center" vertical="center"/>
    </xf>
    <xf numFmtId="2" fontId="26" fillId="0" borderId="111" xfId="0" applyNumberFormat="1" applyFont="1" applyBorder="1" applyAlignment="1">
      <alignment horizontal="center" vertical="center"/>
    </xf>
    <xf numFmtId="2" fontId="26" fillId="0" borderId="112" xfId="0" applyNumberFormat="1" applyFont="1" applyBorder="1" applyAlignment="1">
      <alignment horizontal="center" vertical="center"/>
    </xf>
    <xf numFmtId="2" fontId="26" fillId="0" borderId="113" xfId="0" applyNumberFormat="1" applyFont="1" applyBorder="1" applyAlignment="1">
      <alignment horizontal="center" vertical="center"/>
    </xf>
    <xf numFmtId="2" fontId="26" fillId="0" borderId="114" xfId="0" applyNumberFormat="1" applyFont="1" applyBorder="1" applyAlignment="1">
      <alignment horizontal="center" vertical="center"/>
    </xf>
    <xf numFmtId="2" fontId="27" fillId="0" borderId="110" xfId="0" applyNumberFormat="1" applyFont="1" applyBorder="1" applyAlignment="1">
      <alignment horizontal="center" vertical="center"/>
    </xf>
    <xf numFmtId="2" fontId="27" fillId="0" borderId="112" xfId="0" applyNumberFormat="1" applyFont="1" applyBorder="1" applyAlignment="1">
      <alignment horizontal="center" vertical="center"/>
    </xf>
    <xf numFmtId="2" fontId="27" fillId="0" borderId="114" xfId="0" applyNumberFormat="1" applyFont="1" applyBorder="1" applyAlignment="1">
      <alignment horizontal="center" vertical="center"/>
    </xf>
    <xf numFmtId="2" fontId="38" fillId="0" borderId="49" xfId="0" applyNumberFormat="1" applyFont="1" applyBorder="1" applyAlignment="1">
      <alignment horizontal="center" vertical="center"/>
    </xf>
    <xf numFmtId="2" fontId="27" fillId="0" borderId="30" xfId="0" applyNumberFormat="1" applyFont="1" applyBorder="1" applyAlignment="1">
      <alignment horizontal="center" vertical="center"/>
    </xf>
    <xf numFmtId="2" fontId="27" fillId="0" borderId="34" xfId="0" applyNumberFormat="1" applyFont="1" applyBorder="1" applyAlignment="1">
      <alignment horizontal="center" vertical="center"/>
    </xf>
    <xf numFmtId="2" fontId="27" fillId="0" borderId="49" xfId="0" applyNumberFormat="1" applyFont="1" applyBorder="1" applyAlignment="1">
      <alignment horizontal="center" vertical="center"/>
    </xf>
    <xf numFmtId="2" fontId="38" fillId="0" borderId="30" xfId="0" applyNumberFormat="1" applyFont="1" applyBorder="1" applyAlignment="1">
      <alignment horizontal="center" vertical="center"/>
    </xf>
    <xf numFmtId="0" fontId="28" fillId="0" borderId="43" xfId="0" applyFont="1" applyFill="1" applyBorder="1" applyAlignment="1">
      <alignment vertical="center"/>
    </xf>
    <xf numFmtId="2" fontId="28" fillId="0" borderId="43" xfId="0" applyNumberFormat="1" applyFont="1" applyFill="1" applyBorder="1" applyAlignment="1">
      <alignment horizontal="center" vertical="center"/>
    </xf>
    <xf numFmtId="2" fontId="28" fillId="0" borderId="41" xfId="0" applyNumberFormat="1" applyFont="1" applyFill="1" applyBorder="1" applyAlignment="1">
      <alignment horizontal="center" vertical="center"/>
    </xf>
    <xf numFmtId="2" fontId="28" fillId="0" borderId="115" xfId="0" applyNumberFormat="1" applyFont="1" applyFill="1" applyBorder="1" applyAlignment="1">
      <alignment horizontal="center" vertical="center"/>
    </xf>
    <xf numFmtId="2" fontId="28" fillId="0" borderId="116" xfId="0" applyNumberFormat="1" applyFont="1" applyFill="1" applyBorder="1" applyAlignment="1">
      <alignment horizontal="center" vertical="center"/>
    </xf>
    <xf numFmtId="2" fontId="28" fillId="0" borderId="59" xfId="0" applyNumberFormat="1" applyFont="1" applyFill="1" applyBorder="1" applyAlignment="1">
      <alignment horizontal="center" vertical="center"/>
    </xf>
    <xf numFmtId="2" fontId="28" fillId="0" borderId="117" xfId="0" applyNumberFormat="1" applyFont="1" applyFill="1" applyBorder="1" applyAlignment="1">
      <alignment horizontal="center" vertical="center"/>
    </xf>
    <xf numFmtId="2" fontId="28" fillId="0" borderId="118" xfId="0" applyNumberFormat="1" applyFont="1" applyFill="1" applyBorder="1" applyAlignment="1">
      <alignment horizontal="center" vertical="center"/>
    </xf>
    <xf numFmtId="0" fontId="0" fillId="0" borderId="0" xfId="0" applyAlignment="1">
      <alignment vertical="center"/>
    </xf>
    <xf numFmtId="0" fontId="39" fillId="0" borderId="0" xfId="0" applyFont="1"/>
    <xf numFmtId="0" fontId="39" fillId="0" borderId="0" xfId="0" applyFont="1" applyAlignment="1">
      <alignment vertical="center"/>
    </xf>
    <xf numFmtId="0" fontId="31" fillId="0" borderId="0" xfId="0" applyFont="1"/>
    <xf numFmtId="2" fontId="40" fillId="0" borderId="20" xfId="0" applyNumberFormat="1" applyFont="1" applyBorder="1" applyAlignment="1">
      <alignment vertical="center"/>
    </xf>
    <xf numFmtId="167" fontId="40" fillId="0" borderId="20" xfId="0" applyNumberFormat="1" applyFont="1" applyBorder="1" applyAlignment="1">
      <alignment vertical="center"/>
    </xf>
    <xf numFmtId="0" fontId="40" fillId="0" borderId="0" xfId="0" applyFont="1"/>
    <xf numFmtId="164" fontId="0" fillId="0" borderId="0" xfId="0" applyNumberFormat="1" applyBorder="1"/>
    <xf numFmtId="0" fontId="6" fillId="0" borderId="10" xfId="0" applyFont="1" applyBorder="1"/>
    <xf numFmtId="0" fontId="6" fillId="0" borderId="13" xfId="0" applyFont="1" applyBorder="1"/>
    <xf numFmtId="0" fontId="6" fillId="0" borderId="15" xfId="0"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2" fontId="41" fillId="0" borderId="20" xfId="0" applyNumberFormat="1" applyFont="1" applyBorder="1" applyAlignment="1">
      <alignment vertical="center"/>
    </xf>
    <xf numFmtId="2" fontId="41" fillId="0" borderId="22" xfId="0" applyNumberFormat="1" applyFont="1" applyBorder="1" applyAlignment="1">
      <alignment vertical="center"/>
    </xf>
    <xf numFmtId="2" fontId="42" fillId="23" borderId="13" xfId="0" applyNumberFormat="1" applyFont="1" applyFill="1" applyBorder="1" applyAlignment="1">
      <alignment vertical="center"/>
    </xf>
    <xf numFmtId="2" fontId="42" fillId="23" borderId="20" xfId="0" applyNumberFormat="1" applyFont="1" applyFill="1" applyBorder="1" applyAlignment="1">
      <alignment vertical="center"/>
    </xf>
    <xf numFmtId="2" fontId="41" fillId="0" borderId="60" xfId="0" applyNumberFormat="1" applyFont="1" applyBorder="1" applyAlignment="1">
      <alignment vertical="center"/>
    </xf>
    <xf numFmtId="2" fontId="43" fillId="17" borderId="20" xfId="0" applyNumberFormat="1" applyFont="1" applyFill="1" applyBorder="1" applyAlignment="1">
      <alignment vertical="center"/>
    </xf>
    <xf numFmtId="2" fontId="43" fillId="17" borderId="60" xfId="0" applyNumberFormat="1" applyFont="1" applyFill="1" applyBorder="1" applyAlignment="1">
      <alignment vertical="center"/>
    </xf>
    <xf numFmtId="2" fontId="44" fillId="18" borderId="61" xfId="0" applyNumberFormat="1" applyFont="1" applyFill="1" applyBorder="1" applyAlignment="1">
      <alignment vertical="center"/>
    </xf>
    <xf numFmtId="0" fontId="41" fillId="0" borderId="0" xfId="0" applyFont="1"/>
    <xf numFmtId="0" fontId="41" fillId="0" borderId="0" xfId="0" applyFont="1" applyFill="1"/>
    <xf numFmtId="2" fontId="41" fillId="0" borderId="0" xfId="0" applyNumberFormat="1" applyFont="1"/>
    <xf numFmtId="0" fontId="42" fillId="0" borderId="0" xfId="0" applyFont="1" applyFill="1" applyAlignment="1">
      <alignment horizontal="center" vertical="center"/>
    </xf>
    <xf numFmtId="0" fontId="42" fillId="24" borderId="62" xfId="0" applyFont="1" applyFill="1" applyBorder="1" applyAlignment="1">
      <alignment horizontal="center" vertical="center" wrapText="1"/>
    </xf>
    <xf numFmtId="167" fontId="42" fillId="24" borderId="62" xfId="0" applyNumberFormat="1" applyFont="1" applyFill="1" applyBorder="1" applyAlignment="1">
      <alignment horizontal="center" vertical="center" wrapText="1"/>
    </xf>
    <xf numFmtId="167" fontId="41" fillId="0" borderId="20" xfId="0" applyNumberFormat="1" applyFont="1" applyBorder="1" applyAlignment="1">
      <alignment vertical="center"/>
    </xf>
    <xf numFmtId="167" fontId="41" fillId="0" borderId="22" xfId="0" applyNumberFormat="1" applyFont="1" applyBorder="1" applyAlignment="1">
      <alignment vertical="center"/>
    </xf>
    <xf numFmtId="167" fontId="42" fillId="23" borderId="20" xfId="0" applyNumberFormat="1" applyFont="1" applyFill="1" applyBorder="1" applyAlignment="1">
      <alignment vertical="center"/>
    </xf>
    <xf numFmtId="2" fontId="42" fillId="25" borderId="20" xfId="0" applyNumberFormat="1" applyFont="1" applyFill="1" applyBorder="1" applyAlignment="1">
      <alignment vertical="center"/>
    </xf>
    <xf numFmtId="167" fontId="42" fillId="25" borderId="20" xfId="0" applyNumberFormat="1" applyFont="1" applyFill="1" applyBorder="1" applyAlignment="1">
      <alignment vertical="center"/>
    </xf>
    <xf numFmtId="167" fontId="41" fillId="0" borderId="60" xfId="0" applyNumberFormat="1" applyFont="1" applyBorder="1" applyAlignment="1">
      <alignment vertical="center"/>
    </xf>
    <xf numFmtId="167" fontId="43" fillId="17" borderId="20" xfId="0" applyNumberFormat="1" applyFont="1" applyFill="1" applyBorder="1" applyAlignment="1">
      <alignment vertical="center"/>
    </xf>
    <xf numFmtId="167" fontId="42" fillId="23" borderId="13" xfId="0" applyNumberFormat="1" applyFont="1" applyFill="1" applyBorder="1" applyAlignment="1">
      <alignment vertical="center"/>
    </xf>
    <xf numFmtId="167" fontId="43" fillId="17" borderId="60" xfId="0" applyNumberFormat="1" applyFont="1" applyFill="1" applyBorder="1" applyAlignment="1">
      <alignment vertical="center"/>
    </xf>
    <xf numFmtId="167" fontId="44" fillId="18" borderId="61" xfId="0" applyNumberFormat="1" applyFont="1" applyFill="1" applyBorder="1" applyAlignment="1">
      <alignment vertical="center"/>
    </xf>
    <xf numFmtId="167" fontId="41" fillId="0" borderId="0" xfId="0" applyNumberFormat="1" applyFont="1"/>
    <xf numFmtId="0" fontId="45" fillId="0" borderId="0" xfId="37" applyFont="1" applyProtection="1"/>
    <xf numFmtId="0" fontId="46" fillId="0" borderId="0" xfId="37" applyFont="1" applyProtection="1"/>
    <xf numFmtId="0" fontId="47" fillId="0" borderId="63" xfId="37" applyFont="1" applyBorder="1" applyAlignment="1" applyProtection="1">
      <alignment horizontal="center" vertical="center" wrapText="1"/>
    </xf>
    <xf numFmtId="0" fontId="45" fillId="0" borderId="28" xfId="37" applyFont="1" applyBorder="1" applyAlignment="1" applyProtection="1">
      <alignment horizontal="center" vertical="top" wrapText="1"/>
    </xf>
    <xf numFmtId="2" fontId="45" fillId="0" borderId="28" xfId="37" applyNumberFormat="1" applyFont="1" applyBorder="1" applyProtection="1"/>
    <xf numFmtId="9" fontId="45" fillId="0" borderId="28" xfId="37" applyNumberFormat="1" applyFont="1" applyBorder="1" applyProtection="1"/>
    <xf numFmtId="165" fontId="45" fillId="0" borderId="28" xfId="37" applyNumberFormat="1" applyFont="1" applyBorder="1" applyProtection="1"/>
    <xf numFmtId="9" fontId="48" fillId="0" borderId="28" xfId="37" applyNumberFormat="1" applyFont="1" applyBorder="1" applyProtection="1"/>
    <xf numFmtId="165" fontId="48" fillId="0" borderId="28" xfId="37" applyNumberFormat="1" applyFont="1" applyBorder="1" applyProtection="1"/>
    <xf numFmtId="165" fontId="48" fillId="0" borderId="28" xfId="37" applyNumberFormat="1" applyFont="1" applyBorder="1" applyAlignment="1" applyProtection="1">
      <alignment horizontal="center"/>
    </xf>
    <xf numFmtId="9" fontId="46" fillId="0" borderId="0" xfId="37" applyNumberFormat="1" applyFont="1" applyProtection="1"/>
    <xf numFmtId="0" fontId="45" fillId="30" borderId="10" xfId="0" applyFont="1" applyFill="1" applyBorder="1" applyAlignment="1">
      <alignment horizontal="center" vertical="center" wrapText="1"/>
    </xf>
    <xf numFmtId="0" fontId="45" fillId="31" borderId="13" xfId="0" applyFont="1" applyFill="1" applyBorder="1" applyAlignment="1">
      <alignment horizontal="center" vertical="center" wrapText="1"/>
    </xf>
    <xf numFmtId="0" fontId="45" fillId="32" borderId="13" xfId="0" applyFont="1" applyFill="1" applyBorder="1" applyAlignment="1">
      <alignment horizontal="center" vertical="center" wrapText="1"/>
    </xf>
    <xf numFmtId="0" fontId="45" fillId="33" borderId="13" xfId="0" applyFont="1" applyFill="1" applyBorder="1" applyAlignment="1">
      <alignment horizontal="center" vertical="center" wrapText="1"/>
    </xf>
    <xf numFmtId="164" fontId="41" fillId="0" borderId="0" xfId="0" applyNumberFormat="1" applyFont="1"/>
    <xf numFmtId="168" fontId="49" fillId="0" borderId="64" xfId="0" applyNumberFormat="1" applyFont="1" applyBorder="1" applyAlignment="1">
      <alignment horizontal="center" vertical="center" wrapText="1"/>
    </xf>
    <xf numFmtId="0" fontId="41" fillId="0" borderId="0" xfId="0" applyFont="1" applyAlignment="1">
      <alignment horizontal="center" wrapText="1"/>
    </xf>
    <xf numFmtId="2" fontId="45" fillId="0" borderId="28" xfId="37" applyNumberFormat="1" applyFont="1" applyBorder="1" applyAlignment="1" applyProtection="1">
      <alignment horizontal="right" vertical="top" wrapText="1"/>
    </xf>
    <xf numFmtId="0" fontId="45" fillId="0" borderId="28" xfId="37" applyFont="1" applyBorder="1" applyAlignment="1" applyProtection="1">
      <alignment horizontal="right" vertical="top" wrapText="1"/>
    </xf>
    <xf numFmtId="2" fontId="45" fillId="0" borderId="28" xfId="37" applyNumberFormat="1" applyFont="1" applyBorder="1" applyAlignment="1" applyProtection="1">
      <alignment horizontal="right" wrapText="1"/>
    </xf>
    <xf numFmtId="2" fontId="50" fillId="0" borderId="20" xfId="0" applyNumberFormat="1" applyFont="1" applyBorder="1" applyAlignment="1">
      <alignment vertical="center"/>
    </xf>
    <xf numFmtId="0" fontId="50" fillId="0" borderId="0" xfId="0" applyFont="1"/>
    <xf numFmtId="167" fontId="50" fillId="0" borderId="20" xfId="0" applyNumberFormat="1" applyFont="1" applyBorder="1" applyAlignment="1">
      <alignment vertical="center"/>
    </xf>
    <xf numFmtId="0" fontId="21" fillId="0" borderId="10" xfId="0" pivotButton="1" applyFont="1" applyBorder="1" applyAlignment="1">
      <alignment vertical="top" wrapText="1"/>
    </xf>
    <xf numFmtId="0" fontId="21" fillId="0" borderId="23" xfId="0" pivotButton="1" applyFont="1" applyBorder="1" applyAlignment="1">
      <alignment vertical="top" wrapText="1"/>
    </xf>
    <xf numFmtId="0" fontId="6" fillId="0" borderId="27" xfId="0" applyFont="1" applyBorder="1" applyAlignment="1">
      <alignment vertical="center"/>
    </xf>
    <xf numFmtId="0" fontId="21" fillId="17" borderId="10" xfId="0" applyFont="1" applyFill="1" applyBorder="1" applyAlignment="1">
      <alignment vertical="center"/>
    </xf>
    <xf numFmtId="0" fontId="21" fillId="17" borderId="65" xfId="0" applyFont="1" applyFill="1" applyBorder="1" applyAlignment="1">
      <alignment vertical="center"/>
    </xf>
    <xf numFmtId="0" fontId="21" fillId="18" borderId="29" xfId="0" applyFont="1" applyFill="1" applyBorder="1" applyAlignment="1">
      <alignment vertical="center"/>
    </xf>
    <xf numFmtId="0" fontId="6" fillId="0" borderId="0" xfId="0" applyFont="1"/>
    <xf numFmtId="0" fontId="41" fillId="0" borderId="27" xfId="0" applyFont="1" applyBorder="1" applyAlignment="1">
      <alignment vertical="center" wrapText="1"/>
    </xf>
    <xf numFmtId="0" fontId="41" fillId="0" borderId="27" xfId="0" applyFont="1" applyBorder="1" applyAlignment="1">
      <alignment vertical="center"/>
    </xf>
    <xf numFmtId="0" fontId="41" fillId="0" borderId="10" xfId="0" applyFont="1" applyBorder="1" applyAlignment="1">
      <alignment vertical="center"/>
    </xf>
    <xf numFmtId="0" fontId="41" fillId="0" borderId="10" xfId="0" applyFont="1" applyFill="1" applyBorder="1" applyAlignment="1">
      <alignment vertical="center"/>
    </xf>
    <xf numFmtId="0" fontId="41" fillId="0" borderId="10" xfId="0" applyFont="1" applyFill="1" applyBorder="1" applyAlignment="1">
      <alignment vertical="center" wrapText="1"/>
    </xf>
    <xf numFmtId="0" fontId="41" fillId="0" borderId="10" xfId="0" applyFont="1" applyBorder="1" applyAlignment="1">
      <alignment vertical="center" wrapText="1"/>
    </xf>
    <xf numFmtId="2" fontId="41" fillId="0" borderId="13" xfId="0" applyNumberFormat="1" applyFont="1" applyBorder="1" applyAlignment="1">
      <alignment vertical="center"/>
    </xf>
    <xf numFmtId="0" fontId="41" fillId="0" borderId="27" xfId="0" applyFont="1" applyFill="1" applyBorder="1" applyAlignment="1">
      <alignment vertical="center"/>
    </xf>
    <xf numFmtId="0" fontId="41" fillId="0" borderId="14" xfId="0" applyFont="1" applyFill="1" applyBorder="1" applyAlignment="1">
      <alignment vertical="center" wrapText="1"/>
    </xf>
    <xf numFmtId="2" fontId="41" fillId="0" borderId="14" xfId="0" applyNumberFormat="1" applyFont="1" applyFill="1" applyBorder="1" applyAlignment="1">
      <alignment vertical="center"/>
    </xf>
    <xf numFmtId="0" fontId="41" fillId="0" borderId="67" xfId="0" applyFont="1" applyBorder="1" applyAlignment="1">
      <alignment vertical="center"/>
    </xf>
    <xf numFmtId="0" fontId="41" fillId="0" borderId="68" xfId="0" applyFont="1" applyFill="1" applyBorder="1" applyAlignment="1">
      <alignment vertical="center"/>
    </xf>
    <xf numFmtId="2" fontId="41" fillId="0" borderId="10" xfId="0" applyNumberFormat="1" applyFont="1" applyFill="1" applyBorder="1" applyAlignment="1">
      <alignment vertical="center"/>
    </xf>
    <xf numFmtId="0" fontId="41" fillId="0" borderId="14" xfId="0" applyFont="1" applyBorder="1" applyAlignment="1">
      <alignment vertical="center"/>
    </xf>
    <xf numFmtId="0" fontId="41" fillId="0" borderId="68" xfId="0" applyFont="1" applyBorder="1" applyAlignment="1">
      <alignment vertical="center"/>
    </xf>
    <xf numFmtId="2" fontId="41" fillId="0" borderId="13" xfId="0" applyNumberFormat="1" applyFont="1" applyFill="1" applyBorder="1" applyAlignment="1">
      <alignment vertical="center"/>
    </xf>
    <xf numFmtId="0" fontId="41" fillId="0" borderId="20" xfId="0" applyFont="1" applyBorder="1" applyAlignment="1">
      <alignment vertical="center"/>
    </xf>
    <xf numFmtId="0" fontId="41" fillId="0" borderId="16" xfId="0" applyFont="1" applyBorder="1" applyAlignment="1">
      <alignment vertical="center"/>
    </xf>
    <xf numFmtId="0" fontId="41" fillId="0" borderId="21" xfId="0" applyFont="1" applyBorder="1" applyAlignment="1">
      <alignment vertical="center"/>
    </xf>
    <xf numFmtId="0" fontId="41" fillId="0" borderId="60" xfId="0" applyFont="1" applyFill="1" applyBorder="1" applyAlignment="1">
      <alignment vertical="center" wrapText="1"/>
    </xf>
    <xf numFmtId="0" fontId="41" fillId="0" borderId="69" xfId="0" applyFont="1" applyBorder="1" applyAlignment="1">
      <alignment vertical="center"/>
    </xf>
    <xf numFmtId="0" fontId="41" fillId="0" borderId="70" xfId="0" applyFont="1" applyBorder="1" applyAlignment="1">
      <alignment vertical="center"/>
    </xf>
    <xf numFmtId="0" fontId="42" fillId="23" borderId="10" xfId="0" applyFont="1" applyFill="1" applyBorder="1" applyAlignment="1">
      <alignment vertical="center"/>
    </xf>
    <xf numFmtId="0" fontId="42" fillId="23" borderId="11" xfId="0" applyFont="1" applyFill="1" applyBorder="1" applyAlignment="1">
      <alignment vertical="center"/>
    </xf>
    <xf numFmtId="0" fontId="42" fillId="0" borderId="11" xfId="0" applyFont="1" applyFill="1" applyBorder="1" applyAlignment="1">
      <alignment vertical="center"/>
    </xf>
    <xf numFmtId="0" fontId="42" fillId="0" borderId="11" xfId="0" applyFont="1" applyFill="1" applyBorder="1" applyAlignment="1">
      <alignment vertical="center" wrapText="1"/>
    </xf>
    <xf numFmtId="0" fontId="42" fillId="23" borderId="13" xfId="0" applyFont="1" applyFill="1" applyBorder="1" applyAlignment="1">
      <alignment vertical="center" wrapText="1"/>
    </xf>
    <xf numFmtId="2" fontId="42" fillId="23" borderId="10" xfId="0" applyNumberFormat="1" applyFont="1" applyFill="1" applyBorder="1" applyAlignment="1">
      <alignment vertical="center"/>
    </xf>
    <xf numFmtId="0" fontId="41" fillId="0" borderId="71" xfId="0" applyFont="1" applyBorder="1" applyAlignment="1">
      <alignment vertical="center"/>
    </xf>
    <xf numFmtId="0" fontId="41" fillId="0" borderId="72" xfId="0" applyFont="1" applyBorder="1" applyAlignment="1">
      <alignment vertical="center"/>
    </xf>
    <xf numFmtId="0" fontId="41" fillId="0" borderId="73" xfId="0" applyFont="1" applyBorder="1" applyAlignment="1">
      <alignment vertical="center"/>
    </xf>
    <xf numFmtId="0" fontId="41" fillId="0" borderId="60" xfId="0" applyFont="1" applyFill="1" applyBorder="1" applyAlignment="1">
      <alignment vertical="center"/>
    </xf>
    <xf numFmtId="0" fontId="41" fillId="0" borderId="14" xfId="0" applyFont="1" applyFill="1" applyBorder="1" applyAlignment="1">
      <alignment vertical="center"/>
    </xf>
    <xf numFmtId="0" fontId="41" fillId="0" borderId="74" xfId="0" applyFont="1" applyBorder="1" applyAlignment="1">
      <alignment vertical="center"/>
    </xf>
    <xf numFmtId="0" fontId="41" fillId="0" borderId="65" xfId="0" applyFont="1" applyFill="1" applyBorder="1" applyAlignment="1">
      <alignment vertical="center" wrapText="1"/>
    </xf>
    <xf numFmtId="2" fontId="41" fillId="0" borderId="65" xfId="0" applyNumberFormat="1" applyFont="1" applyFill="1" applyBorder="1" applyAlignment="1">
      <alignment vertical="center"/>
    </xf>
    <xf numFmtId="2" fontId="41" fillId="0" borderId="75" xfId="0" applyNumberFormat="1" applyFont="1" applyBorder="1" applyAlignment="1">
      <alignment vertical="center"/>
    </xf>
    <xf numFmtId="0" fontId="42" fillId="0" borderId="23" xfId="0" applyFont="1" applyFill="1" applyBorder="1" applyAlignment="1">
      <alignment vertical="center" wrapText="1"/>
    </xf>
    <xf numFmtId="0" fontId="42" fillId="25" borderId="11" xfId="0" applyFont="1" applyFill="1" applyBorder="1" applyAlignment="1">
      <alignment vertical="center"/>
    </xf>
    <xf numFmtId="0" fontId="42" fillId="25" borderId="13" xfId="0" applyFont="1" applyFill="1" applyBorder="1" applyAlignment="1">
      <alignment vertical="center" wrapText="1"/>
    </xf>
    <xf numFmtId="2" fontId="42" fillId="0" borderId="10" xfId="0" applyNumberFormat="1" applyFont="1" applyFill="1" applyBorder="1" applyAlignment="1">
      <alignment vertical="center"/>
    </xf>
    <xf numFmtId="2" fontId="42" fillId="0" borderId="13" xfId="0" applyNumberFormat="1" applyFont="1" applyFill="1" applyBorder="1" applyAlignment="1">
      <alignment vertical="center"/>
    </xf>
    <xf numFmtId="2" fontId="42" fillId="0" borderId="20" xfId="0" applyNumberFormat="1" applyFont="1" applyFill="1" applyBorder="1" applyAlignment="1">
      <alignment vertical="center"/>
    </xf>
    <xf numFmtId="0" fontId="41" fillId="0" borderId="76" xfId="0" applyFont="1" applyBorder="1" applyAlignment="1">
      <alignment vertical="center"/>
    </xf>
    <xf numFmtId="0" fontId="41" fillId="0" borderId="20" xfId="0" applyFont="1" applyFill="1" applyBorder="1" applyAlignment="1">
      <alignment vertical="center"/>
    </xf>
    <xf numFmtId="0" fontId="41" fillId="0" borderId="22" xfId="0" applyFont="1" applyBorder="1" applyAlignment="1">
      <alignment vertical="center"/>
    </xf>
    <xf numFmtId="0" fontId="41" fillId="0" borderId="77" xfId="0" applyFont="1" applyFill="1" applyBorder="1" applyAlignment="1">
      <alignment vertical="center"/>
    </xf>
    <xf numFmtId="0" fontId="42" fillId="0" borderId="78" xfId="0" applyFont="1" applyFill="1" applyBorder="1" applyAlignment="1">
      <alignment vertical="center" wrapText="1"/>
    </xf>
    <xf numFmtId="0" fontId="41" fillId="0" borderId="14" xfId="0" applyFont="1" applyBorder="1" applyAlignment="1">
      <alignment vertical="center" wrapText="1"/>
    </xf>
    <xf numFmtId="0" fontId="41" fillId="0" borderId="79" xfId="0" applyFont="1" applyBorder="1" applyAlignment="1">
      <alignment vertical="center"/>
    </xf>
    <xf numFmtId="0" fontId="41" fillId="0" borderId="65" xfId="0" applyFont="1" applyBorder="1" applyAlignment="1">
      <alignment vertical="center"/>
    </xf>
    <xf numFmtId="0" fontId="41" fillId="0" borderId="60" xfId="0" applyFont="1" applyBorder="1" applyAlignment="1">
      <alignment vertical="center"/>
    </xf>
    <xf numFmtId="0" fontId="41" fillId="0" borderId="80" xfId="0" applyFont="1" applyBorder="1" applyAlignment="1">
      <alignment vertical="center"/>
    </xf>
    <xf numFmtId="0" fontId="41" fillId="0" borderId="81" xfId="0" applyFont="1" applyBorder="1" applyAlignment="1">
      <alignment vertical="center"/>
    </xf>
    <xf numFmtId="2" fontId="42" fillId="23" borderId="16" xfId="0" applyNumberFormat="1" applyFont="1" applyFill="1" applyBorder="1" applyAlignment="1">
      <alignment vertical="center"/>
    </xf>
    <xf numFmtId="2" fontId="42" fillId="23" borderId="18" xfId="0" applyNumberFormat="1" applyFont="1" applyFill="1" applyBorder="1" applyAlignment="1">
      <alignment vertical="center"/>
    </xf>
    <xf numFmtId="2" fontId="42" fillId="23" borderId="19" xfId="0" applyNumberFormat="1" applyFont="1" applyFill="1" applyBorder="1" applyAlignment="1">
      <alignment vertical="center"/>
    </xf>
    <xf numFmtId="0" fontId="42" fillId="17" borderId="23" xfId="0" applyFont="1" applyFill="1" applyBorder="1" applyAlignment="1">
      <alignment vertical="center" wrapText="1"/>
    </xf>
    <xf numFmtId="0" fontId="42" fillId="17" borderId="11" xfId="0" applyFont="1" applyFill="1" applyBorder="1" applyAlignment="1">
      <alignment vertical="center"/>
    </xf>
    <xf numFmtId="0" fontId="42" fillId="17" borderId="13" xfId="0" applyFont="1" applyFill="1" applyBorder="1" applyAlignment="1">
      <alignment vertical="center" wrapText="1"/>
    </xf>
    <xf numFmtId="2" fontId="43" fillId="17" borderId="10" xfId="0" applyNumberFormat="1" applyFont="1" applyFill="1" applyBorder="1" applyAlignment="1">
      <alignment vertical="center"/>
    </xf>
    <xf numFmtId="2" fontId="43" fillId="17" borderId="13" xfId="0" applyNumberFormat="1" applyFont="1" applyFill="1" applyBorder="1" applyAlignment="1">
      <alignment vertical="center"/>
    </xf>
    <xf numFmtId="0" fontId="42" fillId="0" borderId="23" xfId="0" applyFont="1" applyFill="1" applyBorder="1" applyAlignment="1">
      <alignment vertical="center"/>
    </xf>
    <xf numFmtId="0" fontId="42" fillId="25" borderId="82" xfId="0" applyFont="1" applyFill="1" applyBorder="1" applyAlignment="1">
      <alignment vertical="center"/>
    </xf>
    <xf numFmtId="0" fontId="42" fillId="25" borderId="83" xfId="0" applyFont="1" applyFill="1" applyBorder="1" applyAlignment="1">
      <alignment vertical="center"/>
    </xf>
    <xf numFmtId="0" fontId="41" fillId="0" borderId="84" xfId="0" applyFont="1" applyBorder="1" applyAlignment="1">
      <alignment vertical="center" wrapText="1"/>
    </xf>
    <xf numFmtId="0" fontId="41" fillId="0" borderId="84" xfId="0" applyFont="1" applyBorder="1" applyAlignment="1">
      <alignment vertical="center"/>
    </xf>
    <xf numFmtId="0" fontId="41" fillId="0" borderId="85" xfId="0" applyFont="1" applyBorder="1" applyAlignment="1">
      <alignment vertical="center" wrapText="1"/>
    </xf>
    <xf numFmtId="0" fontId="41" fillId="0" borderId="85" xfId="0" applyFont="1" applyBorder="1" applyAlignment="1">
      <alignment vertical="center"/>
    </xf>
    <xf numFmtId="0" fontId="41" fillId="0" borderId="86" xfId="0" applyFont="1" applyBorder="1" applyAlignment="1">
      <alignment vertical="center"/>
    </xf>
    <xf numFmtId="0" fontId="41" fillId="0" borderId="87" xfId="0" applyFont="1" applyBorder="1" applyAlignment="1">
      <alignment vertical="center"/>
    </xf>
    <xf numFmtId="0" fontId="41" fillId="0" borderId="65" xfId="0" applyFont="1" applyFill="1" applyBorder="1" applyAlignment="1">
      <alignment vertical="center"/>
    </xf>
    <xf numFmtId="0" fontId="41" fillId="0" borderId="88" xfId="0" applyFont="1" applyBorder="1" applyAlignment="1">
      <alignment vertical="center"/>
    </xf>
    <xf numFmtId="0" fontId="41" fillId="0" borderId="89" xfId="0" applyFont="1" applyBorder="1" applyAlignment="1">
      <alignment vertical="center" wrapText="1"/>
    </xf>
    <xf numFmtId="0" fontId="42" fillId="25" borderId="90" xfId="0" applyFont="1" applyFill="1" applyBorder="1" applyAlignment="1">
      <alignment vertical="center" wrapText="1"/>
    </xf>
    <xf numFmtId="0" fontId="41" fillId="0" borderId="77" xfId="0" applyFont="1" applyBorder="1" applyAlignment="1">
      <alignment vertical="center"/>
    </xf>
    <xf numFmtId="0" fontId="41" fillId="0" borderId="81" xfId="0" applyFont="1" applyFill="1" applyBorder="1" applyAlignment="1">
      <alignment vertical="center"/>
    </xf>
    <xf numFmtId="0" fontId="42" fillId="17" borderId="91" xfId="0" applyFont="1" applyFill="1" applyBorder="1" applyAlignment="1">
      <alignment vertical="center" wrapText="1"/>
    </xf>
    <xf numFmtId="0" fontId="42" fillId="17" borderId="82" xfId="0" applyFont="1" applyFill="1" applyBorder="1" applyAlignment="1">
      <alignment vertical="center"/>
    </xf>
    <xf numFmtId="0" fontId="42" fillId="17" borderId="83" xfId="0" applyFont="1" applyFill="1" applyBorder="1" applyAlignment="1">
      <alignment vertical="center"/>
    </xf>
    <xf numFmtId="0" fontId="41" fillId="0" borderId="79" xfId="0" applyFont="1" applyBorder="1" applyAlignment="1">
      <alignment vertical="center" wrapText="1"/>
    </xf>
    <xf numFmtId="2" fontId="42" fillId="23" borderId="26" xfId="0" applyNumberFormat="1" applyFont="1" applyFill="1" applyBorder="1" applyAlignment="1">
      <alignment vertical="center"/>
    </xf>
    <xf numFmtId="0" fontId="42" fillId="0" borderId="79" xfId="0" applyFont="1" applyBorder="1" applyAlignment="1">
      <alignment vertical="center" wrapText="1"/>
    </xf>
    <xf numFmtId="0" fontId="41" fillId="0" borderId="27" xfId="0" applyFont="1" applyFill="1" applyBorder="1" applyAlignment="1">
      <alignment vertical="center" wrapText="1"/>
    </xf>
    <xf numFmtId="0" fontId="42" fillId="0" borderId="91" xfId="0" applyFont="1" applyFill="1" applyBorder="1" applyAlignment="1">
      <alignment vertical="top" wrapText="1"/>
    </xf>
    <xf numFmtId="0" fontId="42" fillId="0" borderId="27" xfId="0" applyFont="1" applyBorder="1" applyAlignment="1">
      <alignment vertical="center" wrapText="1"/>
    </xf>
    <xf numFmtId="0" fontId="42" fillId="0" borderId="23" xfId="0" applyFont="1" applyFill="1" applyBorder="1" applyAlignment="1">
      <alignment vertical="top" wrapText="1"/>
    </xf>
    <xf numFmtId="0" fontId="42" fillId="0" borderId="74" xfId="0" applyFont="1" applyBorder="1" applyAlignment="1">
      <alignment vertical="center" wrapText="1"/>
    </xf>
    <xf numFmtId="0" fontId="41" fillId="0" borderId="19" xfId="0" applyFont="1" applyFill="1" applyBorder="1" applyAlignment="1">
      <alignment vertical="center" wrapText="1"/>
    </xf>
    <xf numFmtId="0" fontId="42" fillId="0" borderId="82" xfId="0" applyFont="1" applyFill="1" applyBorder="1" applyAlignment="1">
      <alignment vertical="center"/>
    </xf>
    <xf numFmtId="0" fontId="42" fillId="0" borderId="82" xfId="0" applyFont="1" applyFill="1" applyBorder="1" applyAlignment="1">
      <alignment vertical="center" wrapText="1"/>
    </xf>
    <xf numFmtId="0" fontId="42" fillId="17" borderId="75" xfId="0" applyFont="1" applyFill="1" applyBorder="1" applyAlignment="1">
      <alignment vertical="center" wrapText="1"/>
    </xf>
    <xf numFmtId="2" fontId="43" fillId="17" borderId="65" xfId="0" applyNumberFormat="1" applyFont="1" applyFill="1" applyBorder="1" applyAlignment="1">
      <alignment vertical="center"/>
    </xf>
    <xf numFmtId="2" fontId="43" fillId="17" borderId="75" xfId="0" applyNumberFormat="1" applyFont="1" applyFill="1" applyBorder="1" applyAlignment="1">
      <alignment vertical="center"/>
    </xf>
    <xf numFmtId="0" fontId="41" fillId="0" borderId="20" xfId="0" applyFont="1" applyBorder="1" applyAlignment="1">
      <alignment vertical="center" wrapText="1"/>
    </xf>
    <xf numFmtId="2" fontId="41" fillId="0" borderId="10" xfId="0" applyNumberFormat="1" applyFont="1" applyBorder="1" applyAlignment="1">
      <alignment vertical="center"/>
    </xf>
    <xf numFmtId="0" fontId="42" fillId="23" borderId="14" xfId="0" applyFont="1" applyFill="1" applyBorder="1" applyAlignment="1">
      <alignment vertical="center"/>
    </xf>
    <xf numFmtId="0" fontId="42" fillId="23" borderId="92" xfId="0" applyFont="1" applyFill="1" applyBorder="1" applyAlignment="1">
      <alignment vertical="center"/>
    </xf>
    <xf numFmtId="0" fontId="42" fillId="0" borderId="92" xfId="0" applyFont="1" applyFill="1" applyBorder="1" applyAlignment="1">
      <alignment vertical="center"/>
    </xf>
    <xf numFmtId="0" fontId="42" fillId="0" borderId="92" xfId="0" applyFont="1" applyFill="1" applyBorder="1" applyAlignment="1">
      <alignment vertical="center" wrapText="1"/>
    </xf>
    <xf numFmtId="0" fontId="42" fillId="23" borderId="0" xfId="0" applyFont="1" applyFill="1" applyBorder="1" applyAlignment="1">
      <alignment vertical="center" wrapText="1"/>
    </xf>
    <xf numFmtId="2" fontId="42" fillId="23" borderId="14" xfId="0" applyNumberFormat="1" applyFont="1" applyFill="1" applyBorder="1" applyAlignment="1">
      <alignment vertical="center"/>
    </xf>
    <xf numFmtId="2" fontId="42" fillId="23" borderId="0" xfId="0" applyNumberFormat="1" applyFont="1" applyFill="1" applyBorder="1" applyAlignment="1">
      <alignment vertical="center"/>
    </xf>
    <xf numFmtId="2" fontId="42" fillId="23" borderId="22" xfId="0" applyNumberFormat="1" applyFont="1" applyFill="1" applyBorder="1" applyAlignment="1">
      <alignment vertical="center"/>
    </xf>
    <xf numFmtId="0" fontId="42" fillId="23" borderId="83" xfId="0" applyFont="1" applyFill="1" applyBorder="1" applyAlignment="1">
      <alignment vertical="center"/>
    </xf>
    <xf numFmtId="0" fontId="42" fillId="0" borderId="83" xfId="0" applyFont="1" applyFill="1" applyBorder="1" applyAlignment="1">
      <alignment vertical="center"/>
    </xf>
    <xf numFmtId="0" fontId="42" fillId="0" borderId="93" xfId="0" applyFont="1" applyFill="1" applyBorder="1" applyAlignment="1">
      <alignment vertical="center" wrapText="1"/>
    </xf>
    <xf numFmtId="2" fontId="41" fillId="0" borderId="0" xfId="0" applyNumberFormat="1" applyFont="1" applyBorder="1" applyAlignment="1">
      <alignment vertical="center"/>
    </xf>
    <xf numFmtId="0" fontId="41" fillId="0" borderId="94" xfId="0" applyFont="1" applyFill="1" applyBorder="1" applyAlignment="1">
      <alignment vertical="center"/>
    </xf>
    <xf numFmtId="0" fontId="41" fillId="0" borderId="81" xfId="0" applyFont="1" applyFill="1" applyBorder="1" applyAlignment="1">
      <alignment vertical="center" wrapText="1"/>
    </xf>
    <xf numFmtId="2" fontId="41" fillId="0" borderId="94" xfId="0" applyNumberFormat="1" applyFont="1" applyFill="1" applyBorder="1" applyAlignment="1">
      <alignment vertical="center"/>
    </xf>
    <xf numFmtId="2" fontId="41" fillId="0" borderId="95" xfId="0" applyNumberFormat="1" applyFont="1" applyBorder="1" applyAlignment="1">
      <alignment vertical="center"/>
    </xf>
    <xf numFmtId="2" fontId="41" fillId="0" borderId="81" xfId="0" applyNumberFormat="1" applyFont="1" applyBorder="1" applyAlignment="1">
      <alignment vertical="center"/>
    </xf>
    <xf numFmtId="0" fontId="42" fillId="23" borderId="13" xfId="0" applyFont="1" applyFill="1" applyBorder="1" applyAlignment="1">
      <alignment vertical="center"/>
    </xf>
    <xf numFmtId="0" fontId="42" fillId="25" borderId="78" xfId="0" applyFont="1" applyFill="1" applyBorder="1" applyAlignment="1">
      <alignment vertical="center"/>
    </xf>
    <xf numFmtId="0" fontId="42" fillId="25" borderId="13" xfId="0" applyFont="1" applyFill="1" applyBorder="1" applyAlignment="1">
      <alignment vertical="center"/>
    </xf>
    <xf numFmtId="2" fontId="42" fillId="0" borderId="26" xfId="0" applyNumberFormat="1" applyFont="1" applyFill="1" applyBorder="1" applyAlignment="1">
      <alignment vertical="center"/>
    </xf>
    <xf numFmtId="0" fontId="42" fillId="17" borderId="23" xfId="0" applyFont="1" applyFill="1" applyBorder="1" applyAlignment="1">
      <alignment vertical="center"/>
    </xf>
    <xf numFmtId="0" fontId="42" fillId="17" borderId="13" xfId="0" applyFont="1" applyFill="1" applyBorder="1" applyAlignment="1">
      <alignment vertical="center"/>
    </xf>
    <xf numFmtId="0" fontId="42" fillId="18" borderId="29" xfId="0" applyFont="1" applyFill="1" applyBorder="1" applyAlignment="1">
      <alignment vertical="center"/>
    </xf>
    <xf numFmtId="0" fontId="42" fillId="18" borderId="96" xfId="0" applyFont="1" applyFill="1" applyBorder="1" applyAlignment="1">
      <alignment vertical="center"/>
    </xf>
    <xf numFmtId="0" fontId="42" fillId="0" borderId="96" xfId="0" applyFont="1" applyFill="1" applyBorder="1" applyAlignment="1">
      <alignment vertical="center"/>
    </xf>
    <xf numFmtId="0" fontId="42" fillId="18" borderId="97" xfId="0" applyFont="1" applyFill="1" applyBorder="1" applyAlignment="1">
      <alignment vertical="center"/>
    </xf>
    <xf numFmtId="2" fontId="43" fillId="18" borderId="87" xfId="0" applyNumberFormat="1" applyFont="1" applyFill="1" applyBorder="1" applyAlignment="1">
      <alignment vertical="center"/>
    </xf>
    <xf numFmtId="2" fontId="43" fillId="18" borderId="97" xfId="0" applyNumberFormat="1" applyFont="1" applyFill="1" applyBorder="1" applyAlignment="1">
      <alignment vertical="center"/>
    </xf>
    <xf numFmtId="0" fontId="41" fillId="0" borderId="98" xfId="0" applyFont="1" applyBorder="1" applyAlignment="1">
      <alignment vertical="center" wrapText="1"/>
    </xf>
    <xf numFmtId="0" fontId="6" fillId="0" borderId="27" xfId="0" applyFont="1" applyFill="1" applyBorder="1" applyAlignment="1">
      <alignment vertical="center"/>
    </xf>
    <xf numFmtId="2" fontId="41" fillId="0" borderId="20" xfId="0" applyNumberFormat="1" applyFont="1" applyFill="1" applyBorder="1" applyAlignment="1">
      <alignment vertical="center"/>
    </xf>
    <xf numFmtId="0" fontId="41" fillId="0" borderId="99" xfId="0" applyFont="1" applyBorder="1" applyAlignment="1">
      <alignment vertical="center"/>
    </xf>
    <xf numFmtId="0" fontId="42" fillId="0" borderId="10" xfId="0" pivotButton="1" applyFont="1" applyBorder="1" applyAlignment="1">
      <alignment vertical="top" wrapText="1"/>
    </xf>
    <xf numFmtId="0" fontId="42" fillId="0" borderId="10" xfId="0" applyFont="1" applyFill="1" applyBorder="1" applyAlignment="1">
      <alignment vertical="top" wrapText="1"/>
    </xf>
    <xf numFmtId="0" fontId="42" fillId="21" borderId="100" xfId="0" applyFont="1" applyFill="1" applyBorder="1" applyAlignment="1">
      <alignment horizontal="center" vertical="center" wrapText="1"/>
    </xf>
    <xf numFmtId="0" fontId="42" fillId="20" borderId="101" xfId="0" applyFont="1" applyFill="1" applyBorder="1" applyAlignment="1">
      <alignment horizontal="center" vertical="center" wrapText="1"/>
    </xf>
    <xf numFmtId="0" fontId="42" fillId="22" borderId="101" xfId="0" applyFont="1" applyFill="1" applyBorder="1" applyAlignment="1">
      <alignment horizontal="center" vertical="center" wrapText="1"/>
    </xf>
    <xf numFmtId="0" fontId="42" fillId="19" borderId="102" xfId="0" applyFont="1" applyFill="1" applyBorder="1" applyAlignment="1">
      <alignment horizontal="center" vertical="center" wrapText="1"/>
    </xf>
    <xf numFmtId="0" fontId="42" fillId="0" borderId="62" xfId="0" applyFont="1" applyBorder="1" applyAlignment="1">
      <alignment horizontal="center" vertical="center" wrapText="1"/>
    </xf>
    <xf numFmtId="0" fontId="41" fillId="0" borderId="79" xfId="0" applyFont="1" applyFill="1" applyBorder="1" applyAlignment="1">
      <alignment vertical="center"/>
    </xf>
    <xf numFmtId="0" fontId="41" fillId="0" borderId="104" xfId="0" applyFont="1" applyFill="1" applyBorder="1" applyAlignment="1">
      <alignment vertical="center" wrapText="1"/>
    </xf>
    <xf numFmtId="0" fontId="41" fillId="0" borderId="21" xfId="0" applyFont="1" applyFill="1" applyBorder="1" applyAlignment="1">
      <alignment vertical="center"/>
    </xf>
    <xf numFmtId="0" fontId="40" fillId="0" borderId="0" xfId="0" applyFont="1" applyFill="1"/>
    <xf numFmtId="2" fontId="40" fillId="0" borderId="20" xfId="0" applyNumberFormat="1" applyFont="1" applyFill="1" applyBorder="1" applyAlignment="1">
      <alignment vertical="center"/>
    </xf>
    <xf numFmtId="167" fontId="40" fillId="0" borderId="20" xfId="0" applyNumberFormat="1" applyFont="1" applyFill="1" applyBorder="1" applyAlignment="1">
      <alignment vertical="center"/>
    </xf>
    <xf numFmtId="167" fontId="41" fillId="0" borderId="20" xfId="0" applyNumberFormat="1" applyFont="1" applyFill="1" applyBorder="1" applyAlignment="1">
      <alignment vertical="center"/>
    </xf>
    <xf numFmtId="0" fontId="0" fillId="0" borderId="119" xfId="0" pivotButton="1" applyBorder="1"/>
    <xf numFmtId="0" fontId="0" fillId="0" borderId="120" xfId="0" applyBorder="1"/>
    <xf numFmtId="0" fontId="0" fillId="0" borderId="121" xfId="0" applyBorder="1"/>
    <xf numFmtId="0" fontId="0" fillId="0" borderId="119" xfId="0" applyBorder="1"/>
    <xf numFmtId="0" fontId="0" fillId="0" borderId="122" xfId="0" applyBorder="1"/>
    <xf numFmtId="0" fontId="0" fillId="0" borderId="123" xfId="0" applyBorder="1"/>
    <xf numFmtId="0" fontId="0" fillId="0" borderId="119" xfId="0" applyFill="1" applyBorder="1"/>
    <xf numFmtId="0" fontId="0" fillId="0" borderId="123" xfId="0" applyFill="1" applyBorder="1"/>
    <xf numFmtId="0" fontId="0" fillId="0" borderId="119" xfId="0" applyBorder="1" applyAlignment="1">
      <alignment horizontal="center" textRotation="90" wrapText="1"/>
    </xf>
    <xf numFmtId="0" fontId="0" fillId="0" borderId="122" xfId="0" applyBorder="1" applyAlignment="1">
      <alignment horizontal="center" textRotation="90" wrapText="1"/>
    </xf>
    <xf numFmtId="0" fontId="21" fillId="0" borderId="10" xfId="0" applyFont="1" applyBorder="1" applyAlignment="1">
      <alignment horizontal="left" vertical="center" wrapText="1"/>
    </xf>
    <xf numFmtId="0" fontId="6" fillId="0" borderId="10" xfId="0" applyFont="1" applyFill="1" applyBorder="1" applyAlignment="1">
      <alignment vertical="center"/>
    </xf>
    <xf numFmtId="0" fontId="6" fillId="0" borderId="10" xfId="0" applyFont="1" applyFill="1" applyBorder="1" applyAlignment="1">
      <alignment vertical="center" wrapText="1"/>
    </xf>
    <xf numFmtId="0" fontId="6" fillId="0" borderId="65" xfId="0" applyFont="1" applyFill="1" applyBorder="1" applyAlignment="1">
      <alignment vertical="center" wrapText="1"/>
    </xf>
    <xf numFmtId="2" fontId="51" fillId="0" borderId="10" xfId="0" applyNumberFormat="1" applyFont="1" applyFill="1" applyBorder="1" applyAlignment="1">
      <alignment horizontal="center" vertical="center"/>
    </xf>
    <xf numFmtId="2" fontId="51" fillId="0" borderId="13" xfId="0" applyNumberFormat="1" applyFont="1" applyFill="1" applyBorder="1" applyAlignment="1">
      <alignment horizontal="center" vertical="center"/>
    </xf>
    <xf numFmtId="2" fontId="43" fillId="0" borderId="20" xfId="0" applyNumberFormat="1" applyFont="1" applyFill="1" applyBorder="1" applyAlignment="1">
      <alignment horizontal="center" vertical="center"/>
    </xf>
    <xf numFmtId="2" fontId="51" fillId="0" borderId="65" xfId="0" applyNumberFormat="1" applyFont="1" applyFill="1" applyBorder="1" applyAlignment="1">
      <alignment horizontal="center" vertical="center"/>
    </xf>
    <xf numFmtId="2" fontId="51" fillId="0" borderId="75" xfId="0" applyNumberFormat="1" applyFont="1" applyFill="1" applyBorder="1" applyAlignment="1">
      <alignment horizontal="center" vertical="center"/>
    </xf>
    <xf numFmtId="0" fontId="21" fillId="36" borderId="29" xfId="0" applyFont="1" applyFill="1" applyBorder="1" applyAlignment="1">
      <alignment vertical="center"/>
    </xf>
    <xf numFmtId="2" fontId="43" fillId="36" borderId="87" xfId="0" applyNumberFormat="1" applyFont="1" applyFill="1" applyBorder="1" applyAlignment="1">
      <alignment horizontal="center" vertical="center"/>
    </xf>
    <xf numFmtId="2" fontId="43" fillId="36" borderId="97" xfId="0" applyNumberFormat="1" applyFont="1" applyFill="1" applyBorder="1" applyAlignment="1">
      <alignment horizontal="center" vertical="center"/>
    </xf>
    <xf numFmtId="2" fontId="44" fillId="36" borderId="61" xfId="0" applyNumberFormat="1" applyFont="1" applyFill="1" applyBorder="1" applyAlignment="1">
      <alignment horizontal="center" vertical="center"/>
    </xf>
    <xf numFmtId="0" fontId="0" fillId="0" borderId="130" xfId="0" applyBorder="1"/>
    <xf numFmtId="0" fontId="52" fillId="33" borderId="124" xfId="0" applyFont="1" applyFill="1" applyBorder="1" applyAlignment="1">
      <alignment vertical="center"/>
    </xf>
    <xf numFmtId="0" fontId="52" fillId="33" borderId="129" xfId="0" applyFont="1" applyFill="1" applyBorder="1" applyAlignment="1">
      <alignment vertical="center"/>
    </xf>
    <xf numFmtId="2" fontId="52" fillId="33" borderId="124" xfId="0" applyNumberFormat="1" applyFont="1" applyFill="1" applyBorder="1" applyAlignment="1">
      <alignment horizontal="center" vertical="center"/>
    </xf>
    <xf numFmtId="2" fontId="52" fillId="33" borderId="127" xfId="0" applyNumberFormat="1" applyFont="1" applyFill="1" applyBorder="1" applyAlignment="1">
      <alignment horizontal="center" vertical="center"/>
    </xf>
    <xf numFmtId="2" fontId="52" fillId="33" borderId="128" xfId="0" applyNumberFormat="1" applyFont="1" applyFill="1" applyBorder="1" applyAlignment="1">
      <alignment horizontal="center" vertical="center"/>
    </xf>
    <xf numFmtId="0" fontId="52" fillId="0" borderId="119" xfId="0" pivotButton="1" applyFont="1" applyBorder="1" applyAlignment="1">
      <alignment wrapText="1"/>
    </xf>
    <xf numFmtId="0" fontId="52" fillId="0" borderId="120" xfId="0" applyFont="1" applyBorder="1" applyAlignment="1">
      <alignment wrapText="1"/>
    </xf>
    <xf numFmtId="0" fontId="52" fillId="0" borderId="121" xfId="0" applyFont="1" applyBorder="1" applyAlignment="1">
      <alignment wrapText="1"/>
    </xf>
    <xf numFmtId="0" fontId="52" fillId="0" borderId="119" xfId="0" pivotButton="1" applyFont="1" applyBorder="1" applyAlignment="1">
      <alignment vertical="center" wrapText="1"/>
    </xf>
    <xf numFmtId="0" fontId="52" fillId="0" borderId="125" xfId="0" applyFont="1" applyBorder="1" applyAlignment="1">
      <alignment horizontal="center" vertical="center" wrapText="1"/>
    </xf>
    <xf numFmtId="2" fontId="52" fillId="0" borderId="125" xfId="0" applyNumberFormat="1" applyFont="1" applyBorder="1" applyAlignment="1">
      <alignment horizontal="center" vertical="center"/>
    </xf>
    <xf numFmtId="2" fontId="52" fillId="0" borderId="126" xfId="0" applyNumberFormat="1" applyFont="1" applyBorder="1" applyAlignment="1">
      <alignment horizontal="center" vertical="center"/>
    </xf>
    <xf numFmtId="0" fontId="52" fillId="34" borderId="119" xfId="0" applyFont="1" applyFill="1" applyBorder="1" applyAlignment="1">
      <alignment vertical="center"/>
    </xf>
    <xf numFmtId="0" fontId="52" fillId="34" borderId="120" xfId="0" applyFont="1" applyFill="1" applyBorder="1" applyAlignment="1">
      <alignment vertical="center"/>
    </xf>
    <xf numFmtId="2" fontId="52" fillId="34" borderId="119" xfId="0" applyNumberFormat="1" applyFont="1" applyFill="1" applyBorder="1" applyAlignment="1">
      <alignment horizontal="center" vertical="center"/>
    </xf>
    <xf numFmtId="2" fontId="52" fillId="34" borderId="125" xfId="0" applyNumberFormat="1" applyFont="1" applyFill="1" applyBorder="1" applyAlignment="1">
      <alignment horizontal="center" vertical="center"/>
    </xf>
    <xf numFmtId="0" fontId="52" fillId="34" borderId="119" xfId="0" applyFont="1" applyFill="1" applyBorder="1"/>
    <xf numFmtId="0" fontId="52" fillId="34" borderId="120" xfId="0" applyFont="1" applyFill="1" applyBorder="1"/>
    <xf numFmtId="0" fontId="53" fillId="34" borderId="119" xfId="0" applyFont="1" applyFill="1" applyBorder="1" applyAlignment="1">
      <alignment vertical="center"/>
    </xf>
    <xf numFmtId="0" fontId="53" fillId="34" borderId="120" xfId="0" applyFont="1" applyFill="1" applyBorder="1" applyAlignment="1">
      <alignment vertical="center"/>
    </xf>
    <xf numFmtId="0" fontId="54" fillId="0" borderId="119" xfId="0" applyFont="1" applyBorder="1" applyAlignment="1">
      <alignment vertical="center" wrapText="1"/>
    </xf>
    <xf numFmtId="0" fontId="54" fillId="0" borderId="130" xfId="0" applyFont="1" applyBorder="1" applyAlignment="1">
      <alignment vertical="center" wrapText="1"/>
    </xf>
    <xf numFmtId="0" fontId="54" fillId="0" borderId="130" xfId="0" applyFont="1" applyFill="1" applyBorder="1" applyAlignment="1">
      <alignment vertical="center" wrapText="1"/>
    </xf>
    <xf numFmtId="0" fontId="52" fillId="0" borderId="130" xfId="0" applyFont="1" applyBorder="1" applyAlignment="1">
      <alignment wrapText="1"/>
    </xf>
    <xf numFmtId="0" fontId="52" fillId="0" borderId="105" xfId="0" applyFont="1" applyBorder="1" applyAlignment="1">
      <alignment wrapText="1"/>
    </xf>
    <xf numFmtId="0" fontId="52" fillId="0" borderId="131" xfId="0" applyFont="1" applyBorder="1" applyAlignment="1">
      <alignment horizontal="center" vertical="center" wrapText="1"/>
    </xf>
    <xf numFmtId="0" fontId="52" fillId="0" borderId="128" xfId="0" pivotButton="1" applyFont="1" applyBorder="1" applyAlignment="1">
      <alignment vertical="center"/>
    </xf>
    <xf numFmtId="0" fontId="52" fillId="0" borderId="120" xfId="0" applyFont="1" applyBorder="1" applyAlignment="1">
      <alignment vertical="center" wrapText="1"/>
    </xf>
    <xf numFmtId="0" fontId="52" fillId="0" borderId="121" xfId="0" applyFont="1" applyBorder="1" applyAlignment="1">
      <alignment vertical="center" wrapText="1"/>
    </xf>
    <xf numFmtId="0" fontId="52" fillId="0" borderId="119" xfId="0" pivotButton="1" applyFont="1" applyBorder="1"/>
    <xf numFmtId="0" fontId="52" fillId="35" borderId="119" xfId="0" applyFont="1" applyFill="1" applyBorder="1" applyAlignment="1">
      <alignment horizontal="center" vertical="center" wrapText="1"/>
    </xf>
    <xf numFmtId="0" fontId="52" fillId="35" borderId="120" xfId="0" applyFont="1" applyFill="1" applyBorder="1" applyAlignment="1">
      <alignment horizontal="center" vertical="center" wrapText="1"/>
    </xf>
    <xf numFmtId="0" fontId="52" fillId="35" borderId="119" xfId="0" applyFont="1" applyFill="1" applyBorder="1" applyAlignment="1">
      <alignment wrapText="1"/>
    </xf>
    <xf numFmtId="2" fontId="52" fillId="0" borderId="119" xfId="0" applyNumberFormat="1" applyFont="1" applyBorder="1" applyAlignment="1">
      <alignment horizontal="center" vertical="center"/>
    </xf>
    <xf numFmtId="2" fontId="52" fillId="0" borderId="123" xfId="0" applyNumberFormat="1" applyFont="1" applyBorder="1" applyAlignment="1">
      <alignment horizontal="center" vertical="center"/>
    </xf>
    <xf numFmtId="0" fontId="52" fillId="35" borderId="130" xfId="0" applyFont="1" applyFill="1" applyBorder="1" applyAlignment="1">
      <alignment wrapText="1"/>
    </xf>
    <xf numFmtId="0" fontId="52" fillId="35" borderId="119" xfId="0" applyFont="1" applyFill="1" applyBorder="1" applyAlignment="1">
      <alignment horizontal="center"/>
    </xf>
    <xf numFmtId="0" fontId="41" fillId="0" borderId="10" xfId="0" applyFont="1" applyFill="1" applyBorder="1" applyAlignment="1">
      <alignment horizontal="left" vertical="center" wrapText="1"/>
    </xf>
    <xf numFmtId="0" fontId="41" fillId="0" borderId="13" xfId="0" applyFont="1" applyFill="1" applyBorder="1" applyAlignment="1">
      <alignment vertical="center" wrapText="1"/>
    </xf>
    <xf numFmtId="0" fontId="41" fillId="0" borderId="11" xfId="0" applyFont="1" applyFill="1" applyBorder="1" applyAlignment="1">
      <alignment vertical="center"/>
    </xf>
    <xf numFmtId="0" fontId="41" fillId="0" borderId="103" xfId="0" applyFont="1" applyFill="1" applyBorder="1" applyAlignment="1">
      <alignment vertical="center"/>
    </xf>
    <xf numFmtId="2" fontId="41" fillId="23" borderId="20" xfId="0" applyNumberFormat="1" applyFont="1" applyFill="1" applyBorder="1" applyAlignment="1">
      <alignment vertical="center"/>
    </xf>
    <xf numFmtId="167" fontId="41" fillId="23" borderId="20" xfId="0" applyNumberFormat="1" applyFont="1" applyFill="1" applyBorder="1" applyAlignment="1">
      <alignment vertical="center"/>
    </xf>
    <xf numFmtId="0" fontId="41" fillId="0" borderId="132" xfId="0" applyFont="1" applyFill="1" applyBorder="1" applyAlignment="1">
      <alignment vertical="center" wrapText="1"/>
    </xf>
    <xf numFmtId="0" fontId="41" fillId="0" borderId="89" xfId="0" applyFont="1" applyFill="1" applyBorder="1" applyAlignment="1">
      <alignment vertical="center" wrapText="1"/>
    </xf>
    <xf numFmtId="0" fontId="6" fillId="0" borderId="0" xfId="0" applyFont="1" applyFill="1"/>
    <xf numFmtId="167" fontId="41" fillId="0" borderId="0" xfId="0" applyNumberFormat="1" applyFont="1" applyFill="1"/>
    <xf numFmtId="0" fontId="41" fillId="0" borderId="0" xfId="0" applyFont="1" applyBorder="1"/>
    <xf numFmtId="2" fontId="0" fillId="0" borderId="0" xfId="0" applyNumberFormat="1"/>
    <xf numFmtId="0" fontId="39" fillId="0" borderId="128" xfId="0" pivotButton="1" applyFont="1" applyBorder="1"/>
    <xf numFmtId="0" fontId="39" fillId="0" borderId="128" xfId="0" applyFont="1" applyBorder="1"/>
    <xf numFmtId="0" fontId="39" fillId="0" borderId="122" xfId="0" applyFont="1" applyBorder="1"/>
    <xf numFmtId="0" fontId="39" fillId="0" borderId="119" xfId="0" applyFont="1" applyBorder="1"/>
    <xf numFmtId="2" fontId="39" fillId="0" borderId="119" xfId="0" applyNumberFormat="1" applyFont="1" applyBorder="1" applyAlignment="1">
      <alignment horizontal="center" vertical="center"/>
    </xf>
    <xf numFmtId="2" fontId="39" fillId="0" borderId="122" xfId="0" applyNumberFormat="1" applyFont="1" applyBorder="1" applyAlignment="1">
      <alignment horizontal="center" vertical="center"/>
    </xf>
    <xf numFmtId="0" fontId="39" fillId="0" borderId="123" xfId="0" applyFont="1" applyBorder="1"/>
    <xf numFmtId="2" fontId="39" fillId="0" borderId="123" xfId="0" applyNumberFormat="1" applyFont="1" applyBorder="1" applyAlignment="1">
      <alignment horizontal="center" vertical="center"/>
    </xf>
    <xf numFmtId="2" fontId="39" fillId="0" borderId="0" xfId="0" applyNumberFormat="1" applyFont="1" applyAlignment="1">
      <alignment horizontal="center" vertical="center"/>
    </xf>
    <xf numFmtId="0" fontId="39" fillId="0" borderId="130" xfId="0" applyFont="1" applyBorder="1"/>
    <xf numFmtId="170" fontId="31" fillId="0" borderId="119" xfId="0" applyNumberFormat="1" applyFont="1" applyBorder="1" applyAlignment="1">
      <alignment horizontal="center" vertical="center"/>
    </xf>
    <xf numFmtId="170" fontId="31" fillId="0" borderId="122" xfId="0" applyNumberFormat="1" applyFont="1" applyBorder="1" applyAlignment="1">
      <alignment horizontal="center" vertical="center"/>
    </xf>
    <xf numFmtId="170" fontId="28" fillId="0" borderId="125" xfId="0" applyNumberFormat="1" applyFont="1" applyBorder="1" applyAlignment="1">
      <alignment horizontal="center" vertical="center"/>
    </xf>
    <xf numFmtId="170" fontId="31" fillId="0" borderId="123" xfId="0" applyNumberFormat="1" applyFont="1" applyBorder="1" applyAlignment="1">
      <alignment horizontal="center" vertical="center"/>
    </xf>
    <xf numFmtId="170" fontId="31" fillId="0" borderId="0" xfId="0" applyNumberFormat="1" applyFont="1" applyAlignment="1">
      <alignment horizontal="center" vertical="center"/>
    </xf>
    <xf numFmtId="170" fontId="28" fillId="0" borderId="126" xfId="0" applyNumberFormat="1" applyFont="1" applyBorder="1" applyAlignment="1">
      <alignment horizontal="center" vertical="center"/>
    </xf>
    <xf numFmtId="170" fontId="28" fillId="34" borderId="119" xfId="0" applyNumberFormat="1" applyFont="1" applyFill="1" applyBorder="1" applyAlignment="1">
      <alignment horizontal="center" vertical="center"/>
    </xf>
    <xf numFmtId="170" fontId="28" fillId="34" borderId="122" xfId="0" applyNumberFormat="1" applyFont="1" applyFill="1" applyBorder="1" applyAlignment="1">
      <alignment horizontal="center" vertical="center"/>
    </xf>
    <xf numFmtId="170" fontId="28" fillId="34" borderId="125" xfId="0" applyNumberFormat="1" applyFont="1" applyFill="1" applyBorder="1" applyAlignment="1">
      <alignment horizontal="center" vertical="center"/>
    </xf>
    <xf numFmtId="0" fontId="28" fillId="0" borderId="119" xfId="0" pivotButton="1" applyFont="1" applyBorder="1" applyAlignment="1">
      <alignment vertical="center" wrapText="1"/>
    </xf>
    <xf numFmtId="0" fontId="31" fillId="0" borderId="119" xfId="0" applyFont="1" applyBorder="1" applyAlignment="1">
      <alignment vertical="center" wrapText="1"/>
    </xf>
    <xf numFmtId="0" fontId="31" fillId="0" borderId="130" xfId="0" applyFont="1" applyBorder="1" applyAlignment="1">
      <alignment vertical="center" wrapText="1"/>
    </xf>
    <xf numFmtId="0" fontId="28" fillId="0" borderId="125" xfId="0" applyFont="1" applyBorder="1" applyAlignment="1">
      <alignment horizontal="center" vertical="center" wrapText="1"/>
    </xf>
    <xf numFmtId="0" fontId="28" fillId="31" borderId="122" xfId="0" applyFont="1" applyFill="1" applyBorder="1" applyAlignment="1">
      <alignment horizontal="center" vertical="center" wrapText="1"/>
    </xf>
    <xf numFmtId="0" fontId="28" fillId="30" borderId="119" xfId="0" applyFont="1" applyFill="1" applyBorder="1" applyAlignment="1">
      <alignment horizontal="center" vertical="center" wrapText="1"/>
    </xf>
    <xf numFmtId="0" fontId="28" fillId="32" borderId="122" xfId="0" applyFont="1" applyFill="1" applyBorder="1" applyAlignment="1">
      <alignment horizontal="center" vertical="center" wrapText="1"/>
    </xf>
    <xf numFmtId="0" fontId="28" fillId="33" borderId="122" xfId="0" applyFont="1" applyFill="1" applyBorder="1" applyAlignment="1">
      <alignment horizontal="center" vertical="center" wrapText="1"/>
    </xf>
    <xf numFmtId="170" fontId="28" fillId="0" borderId="127" xfId="0" applyNumberFormat="1" applyFont="1" applyFill="1" applyBorder="1" applyAlignment="1">
      <alignment horizontal="center" vertical="center"/>
    </xf>
    <xf numFmtId="0" fontId="28" fillId="0" borderId="124" xfId="0" applyFont="1" applyFill="1" applyBorder="1" applyAlignment="1">
      <alignment vertical="center"/>
    </xf>
    <xf numFmtId="0" fontId="28" fillId="0" borderId="129" xfId="0" applyFont="1" applyFill="1" applyBorder="1" applyAlignment="1">
      <alignment vertical="center"/>
    </xf>
    <xf numFmtId="169" fontId="28" fillId="0" borderId="127" xfId="0" applyNumberFormat="1" applyFont="1" applyFill="1" applyBorder="1" applyAlignment="1">
      <alignment horizontal="center" vertical="center"/>
    </xf>
    <xf numFmtId="169" fontId="28" fillId="0" borderId="124" xfId="0" applyNumberFormat="1" applyFont="1" applyFill="1" applyBorder="1" applyAlignment="1">
      <alignment horizontal="center" vertical="center"/>
    </xf>
    <xf numFmtId="169" fontId="28" fillId="0" borderId="128" xfId="0" applyNumberFormat="1" applyFont="1" applyFill="1" applyBorder="1" applyAlignment="1">
      <alignment horizontal="center" vertical="center"/>
    </xf>
    <xf numFmtId="0" fontId="39" fillId="0" borderId="119" xfId="0" applyFont="1" applyBorder="1" applyAlignment="1">
      <alignment wrapText="1"/>
    </xf>
    <xf numFmtId="0" fontId="39" fillId="0" borderId="130" xfId="0" applyFont="1" applyBorder="1" applyAlignment="1">
      <alignment wrapText="1"/>
    </xf>
    <xf numFmtId="0" fontId="31" fillId="0" borderId="130" xfId="0" applyFont="1" applyFill="1" applyBorder="1" applyAlignment="1">
      <alignment vertical="center" wrapText="1"/>
    </xf>
    <xf numFmtId="0" fontId="39" fillId="0" borderId="120" xfId="0" pivotButton="1" applyFont="1" applyBorder="1"/>
    <xf numFmtId="0" fontId="39" fillId="0" borderId="119" xfId="0" pivotButton="1" applyFont="1" applyBorder="1"/>
    <xf numFmtId="0" fontId="39" fillId="0" borderId="128" xfId="0" applyFont="1" applyBorder="1" applyAlignment="1">
      <alignment vertical="center"/>
    </xf>
    <xf numFmtId="0" fontId="39" fillId="34" borderId="119" xfId="0" applyFont="1" applyFill="1" applyBorder="1"/>
    <xf numFmtId="0" fontId="39" fillId="34" borderId="120" xfId="0" applyFont="1" applyFill="1" applyBorder="1"/>
    <xf numFmtId="2" fontId="39" fillId="34" borderId="119" xfId="0" applyNumberFormat="1" applyFont="1" applyFill="1" applyBorder="1" applyAlignment="1">
      <alignment horizontal="center" vertical="center"/>
    </xf>
    <xf numFmtId="2" fontId="39" fillId="34" borderId="122" xfId="0" applyNumberFormat="1" applyFont="1" applyFill="1" applyBorder="1" applyAlignment="1">
      <alignment horizontal="center" vertical="center"/>
    </xf>
    <xf numFmtId="0" fontId="21" fillId="0" borderId="119" xfId="0" pivotButton="1" applyFont="1" applyBorder="1" applyAlignment="1">
      <alignment vertical="top" wrapText="1"/>
    </xf>
    <xf numFmtId="0" fontId="21" fillId="0" borderId="125" xfId="0" applyFont="1" applyBorder="1" applyAlignment="1">
      <alignment vertical="top" wrapText="1"/>
    </xf>
    <xf numFmtId="2" fontId="6" fillId="0" borderId="119" xfId="0" applyNumberFormat="1" applyFont="1" applyBorder="1"/>
    <xf numFmtId="2" fontId="6" fillId="0" borderId="122" xfId="0" applyNumberFormat="1" applyFont="1" applyBorder="1"/>
    <xf numFmtId="2" fontId="6" fillId="0" borderId="123" xfId="0" applyNumberFormat="1" applyFont="1" applyBorder="1"/>
    <xf numFmtId="2" fontId="6" fillId="0" borderId="0" xfId="0" applyNumberFormat="1" applyFont="1"/>
    <xf numFmtId="2" fontId="21" fillId="18" borderId="124" xfId="0" applyNumberFormat="1" applyFont="1" applyFill="1" applyBorder="1"/>
    <xf numFmtId="2" fontId="21" fillId="18" borderId="127" xfId="0" applyNumberFormat="1" applyFont="1" applyFill="1" applyBorder="1"/>
    <xf numFmtId="2" fontId="21" fillId="18" borderId="128" xfId="0" applyNumberFormat="1" applyFont="1" applyFill="1" applyBorder="1"/>
    <xf numFmtId="0" fontId="21" fillId="18" borderId="124" xfId="0" applyFont="1" applyFill="1" applyBorder="1"/>
    <xf numFmtId="0" fontId="21" fillId="18" borderId="129" xfId="0" applyFont="1" applyFill="1" applyBorder="1"/>
    <xf numFmtId="2" fontId="21" fillId="0" borderId="125" xfId="0" applyNumberFormat="1" applyFont="1" applyBorder="1"/>
    <xf numFmtId="2" fontId="21" fillId="0" borderId="126" xfId="0" applyNumberFormat="1" applyFont="1" applyBorder="1"/>
    <xf numFmtId="2" fontId="21" fillId="17" borderId="125" xfId="0" applyNumberFormat="1" applyFont="1" applyFill="1" applyBorder="1"/>
    <xf numFmtId="2" fontId="21" fillId="17" borderId="119" xfId="0" applyNumberFormat="1" applyFont="1" applyFill="1" applyBorder="1"/>
    <xf numFmtId="2" fontId="21" fillId="17" borderId="122" xfId="0" applyNumberFormat="1" applyFont="1" applyFill="1" applyBorder="1"/>
    <xf numFmtId="0" fontId="21" fillId="17" borderId="119" xfId="0" applyFont="1" applyFill="1" applyBorder="1"/>
    <xf numFmtId="0" fontId="21" fillId="17" borderId="120" xfId="0" applyFont="1" applyFill="1" applyBorder="1"/>
    <xf numFmtId="0" fontId="21" fillId="0" borderId="119" xfId="0" pivotButton="1" applyFont="1" applyBorder="1" applyAlignment="1">
      <alignment horizontal="center"/>
    </xf>
    <xf numFmtId="0" fontId="21" fillId="0" borderId="119" xfId="0" pivotButton="1" applyFont="1" applyBorder="1" applyAlignment="1">
      <alignment horizontal="center" vertical="top" wrapText="1"/>
    </xf>
    <xf numFmtId="0" fontId="21" fillId="0" borderId="119" xfId="0" applyFont="1" applyBorder="1" applyAlignment="1">
      <alignment horizontal="center"/>
    </xf>
    <xf numFmtId="0" fontId="21" fillId="0" borderId="122" xfId="0" applyFont="1" applyBorder="1" applyAlignment="1">
      <alignment horizontal="center"/>
    </xf>
    <xf numFmtId="165" fontId="48" fillId="0" borderId="28" xfId="37" applyNumberFormat="1" applyFont="1" applyBorder="1" applyAlignment="1" applyProtection="1">
      <alignment horizontal="center"/>
    </xf>
    <xf numFmtId="0" fontId="47" fillId="0" borderId="0" xfId="37" applyFont="1" applyBorder="1" applyAlignment="1" applyProtection="1">
      <alignment horizontal="center" vertical="center" wrapText="1"/>
    </xf>
    <xf numFmtId="0" fontId="44" fillId="19" borderId="47" xfId="0" applyFont="1" applyFill="1" applyBorder="1" applyAlignment="1">
      <alignment horizontal="center" vertical="center" wrapText="1"/>
    </xf>
    <xf numFmtId="0" fontId="44" fillId="19" borderId="48" xfId="0" applyFont="1" applyFill="1" applyBorder="1" applyAlignment="1">
      <alignment horizontal="center" vertical="center" wrapText="1"/>
    </xf>
    <xf numFmtId="0" fontId="44" fillId="19" borderId="49" xfId="0" applyFont="1" applyFill="1" applyBorder="1" applyAlignment="1">
      <alignment horizontal="center" vertical="center" wrapText="1"/>
    </xf>
    <xf numFmtId="0" fontId="27" fillId="31" borderId="47" xfId="0" applyFont="1" applyFill="1" applyBorder="1" applyAlignment="1">
      <alignment horizontal="center" vertical="center" wrapText="1"/>
    </xf>
    <xf numFmtId="0" fontId="27" fillId="31" borderId="48" xfId="0" applyFont="1" applyFill="1" applyBorder="1" applyAlignment="1">
      <alignment horizontal="center" vertical="center" wrapText="1"/>
    </xf>
    <xf numFmtId="0" fontId="27" fillId="31" borderId="49" xfId="0" applyFont="1" applyFill="1" applyBorder="1" applyAlignment="1">
      <alignment horizontal="center" vertical="center" wrapText="1"/>
    </xf>
    <xf numFmtId="0" fontId="27" fillId="0" borderId="97" xfId="0" applyFont="1" applyBorder="1" applyAlignment="1">
      <alignment horizontal="center" vertical="center" wrapText="1"/>
    </xf>
    <xf numFmtId="0" fontId="27" fillId="0" borderId="35" xfId="0" applyFont="1" applyBorder="1" applyAlignment="1">
      <alignment horizontal="center" vertical="center" wrapText="1"/>
    </xf>
    <xf numFmtId="0" fontId="26" fillId="0" borderId="106" xfId="0" applyFont="1" applyFill="1" applyBorder="1" applyAlignment="1">
      <alignment horizontal="center" vertical="center" wrapText="1"/>
    </xf>
    <xf numFmtId="0" fontId="26" fillId="0" borderId="42" xfId="0" applyFont="1" applyFill="1" applyBorder="1" applyAlignment="1">
      <alignment horizontal="center" vertical="center" wrapText="1"/>
    </xf>
    <xf numFmtId="1" fontId="26" fillId="0" borderId="106" xfId="0" applyNumberFormat="1" applyFont="1" applyFill="1" applyBorder="1" applyAlignment="1">
      <alignment horizontal="center" vertical="center" wrapText="1"/>
    </xf>
    <xf numFmtId="1" fontId="26" fillId="0" borderId="42" xfId="0" applyNumberFormat="1" applyFont="1" applyFill="1" applyBorder="1" applyAlignment="1">
      <alignment horizontal="center" vertical="center" wrapText="1"/>
    </xf>
    <xf numFmtId="165" fontId="26" fillId="0" borderId="58" xfId="0" applyNumberFormat="1" applyFont="1" applyFill="1" applyBorder="1" applyAlignment="1">
      <alignment horizontal="center" vertical="center" wrapText="1"/>
    </xf>
    <xf numFmtId="165" fontId="26" fillId="0" borderId="44" xfId="0" applyNumberFormat="1" applyFont="1" applyFill="1" applyBorder="1" applyAlignment="1">
      <alignment horizontal="center" vertical="center" wrapText="1"/>
    </xf>
    <xf numFmtId="2" fontId="41" fillId="0" borderId="0" xfId="0" applyNumberFormat="1" applyFont="1" applyFill="1"/>
    <xf numFmtId="2" fontId="41" fillId="0" borderId="66" xfId="0" applyNumberFormat="1" applyFont="1" applyFill="1" applyBorder="1" applyAlignment="1">
      <alignment horizontal="right"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B-M&amp;O 2.26.07"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83">
    <dxf>
      <numFmt numFmtId="2" formatCode="0.00"/>
    </dxf>
    <dxf>
      <numFmt numFmtId="171" formatCode="0.000"/>
    </dxf>
    <dxf>
      <numFmt numFmtId="2" formatCode="0.00"/>
    </dxf>
    <dxf>
      <numFmt numFmtId="2" formatCode="0.00"/>
    </dxf>
    <dxf>
      <numFmt numFmtId="2" formatCode="0.00"/>
    </dxf>
    <dxf>
      <numFmt numFmtId="171" formatCode="0.000"/>
    </dxf>
    <dxf>
      <numFmt numFmtId="2" formatCode="0.00"/>
    </dxf>
    <dxf>
      <numFmt numFmtId="2" formatCode="0.00"/>
    </dxf>
    <dxf>
      <numFmt numFmtId="2" formatCode="0.00"/>
    </dxf>
    <dxf>
      <numFmt numFmtId="171" formatCode="0.000"/>
    </dxf>
    <dxf>
      <numFmt numFmtId="2" formatCode="0.00"/>
    </dxf>
    <dxf>
      <numFmt numFmtId="2" formatCode="0.00"/>
    </dxf>
    <dxf>
      <numFmt numFmtId="2" formatCode="0.00"/>
    </dxf>
    <dxf>
      <numFmt numFmtId="171" formatCode="0.000"/>
    </dxf>
    <dxf>
      <numFmt numFmtId="2" formatCode="0.00"/>
    </dxf>
    <dxf>
      <numFmt numFmtId="2" formatCode="0.00"/>
    </dxf>
    <dxf>
      <numFmt numFmtId="2" formatCode="0.00"/>
    </dxf>
    <dxf>
      <numFmt numFmtId="171" formatCode="0.000"/>
    </dxf>
    <dxf>
      <numFmt numFmtId="2" formatCode="0.00"/>
    </dxf>
    <dxf>
      <numFmt numFmtId="2" formatCode="0.00"/>
    </dxf>
    <dxf>
      <numFmt numFmtId="2" formatCode="0.00"/>
    </dxf>
    <dxf>
      <numFmt numFmtId="171" formatCode="0.000"/>
    </dxf>
    <dxf>
      <numFmt numFmtId="2" formatCode="0.00"/>
    </dxf>
    <dxf>
      <numFmt numFmtId="2" formatCode="0.00"/>
    </dxf>
    <dxf>
      <numFmt numFmtId="2" formatCode="0.00"/>
    </dxf>
    <dxf>
      <numFmt numFmtId="171" formatCode="0.000"/>
    </dxf>
    <dxf>
      <numFmt numFmtId="2" formatCode="0.00"/>
    </dxf>
    <dxf>
      <numFmt numFmtId="2" formatCode="0.00"/>
    </dxf>
    <dxf>
      <numFmt numFmtId="164" formatCode="0.0"/>
    </dxf>
    <dxf>
      <alignment horizontal="center" readingOrder="0"/>
    </dxf>
    <dxf>
      <alignment horizontal="center" readingOrder="0"/>
    </dxf>
    <dxf>
      <alignment horizontal="center" readingOrder="0"/>
    </dxf>
    <dxf>
      <font>
        <b/>
      </font>
    </dxf>
    <dxf>
      <font>
        <b/>
      </font>
    </dxf>
    <dxf>
      <font>
        <b/>
      </font>
    </dxf>
    <dxf>
      <font>
        <b/>
      </font>
    </dxf>
    <dxf>
      <font>
        <b/>
      </font>
    </dxf>
    <dxf>
      <font>
        <b/>
      </font>
    </dxf>
    <dxf>
      <font>
        <b/>
      </font>
    </dxf>
    <dxf>
      <font>
        <b/>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5"/>
        </patternFill>
      </fill>
    </dxf>
    <dxf>
      <fill>
        <patternFill>
          <bgColor indexed="45"/>
        </patternFill>
      </fill>
    </dxf>
    <dxf>
      <fill>
        <patternFill patternType="solid">
          <bgColor indexed="46"/>
        </patternFill>
      </fill>
    </dxf>
    <dxf>
      <alignment vertical="top" readingOrder="0"/>
    </dxf>
    <dxf>
      <alignment wrapText="1" readingOrder="0"/>
    </dxf>
    <dxf>
      <font>
        <color auto="1"/>
      </font>
    </dxf>
    <dxf>
      <fill>
        <patternFill patternType="none">
          <bgColor indexed="65"/>
        </patternFill>
      </fill>
    </dxf>
    <dxf>
      <fill>
        <patternFill patternType="none">
          <bgColor indexed="65"/>
        </patternFill>
      </fill>
    </dxf>
    <dxf>
      <fill>
        <patternFill patternType="none">
          <bgColor indexed="65"/>
        </patternFill>
      </fill>
    </dxf>
    <dxf>
      <numFmt numFmtId="2" formatCode="0.00"/>
    </dxf>
    <dxf>
      <font>
        <b/>
      </font>
    </dxf>
    <dxf>
      <fill>
        <patternFill patternType="solid">
          <bgColor indexed="29"/>
        </patternFill>
      </fill>
    </dxf>
    <dxf>
      <font>
        <b/>
      </font>
    </dxf>
    <dxf>
      <font>
        <b/>
      </font>
    </dxf>
    <dxf>
      <font>
        <b/>
      </font>
    </dxf>
    <dxf>
      <font>
        <b/>
      </font>
    </dxf>
    <dxf>
      <font>
        <b/>
      </font>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fill>
        <patternFill patternType="solid">
          <bgColor indexed="13"/>
        </patternFill>
      </fill>
    </dxf>
    <dxf>
      <font>
        <b/>
      </font>
    </dxf>
    <dxf>
      <font>
        <b/>
      </font>
    </dxf>
    <dxf>
      <font>
        <b/>
      </font>
    </dxf>
    <dxf>
      <font>
        <b/>
      </font>
    </dxf>
    <dxf>
      <font>
        <b/>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5"/>
        </patternFill>
      </fill>
    </dxf>
    <dxf>
      <fill>
        <patternFill>
          <bgColor indexed="45"/>
        </patternFill>
      </fill>
    </dxf>
    <dxf>
      <fill>
        <patternFill patternType="solid">
          <bgColor indexed="46"/>
        </patternFill>
      </fill>
    </dxf>
    <dxf>
      <alignment horizontal="center" readingOrder="0"/>
    </dxf>
    <dxf>
      <alignment vertical="bottom" readingOrder="0"/>
    </dxf>
    <dxf>
      <alignment textRotation="90" readingOrder="0"/>
    </dxf>
    <dxf>
      <alignment vertical="top" readingOrder="0"/>
    </dxf>
    <dxf>
      <alignment wrapText="1" readingOrder="0"/>
    </dxf>
    <dxf>
      <alignment wrapText="1" readingOrder="0"/>
    </dxf>
    <dxf>
      <font>
        <color auto="1"/>
      </font>
    </dxf>
    <dxf>
      <fill>
        <patternFill patternType="none">
          <bgColor indexed="65"/>
        </patternFill>
      </fill>
    </dxf>
    <dxf>
      <fill>
        <patternFill patternType="none">
          <bgColor indexed="65"/>
        </patternFill>
      </fill>
    </dxf>
    <dxf>
      <fill>
        <patternFill patternType="none">
          <bgColor indexed="65"/>
        </patternFill>
      </fill>
    </dxf>
    <dxf>
      <numFmt numFmtId="2" formatCode="0.00"/>
    </dxf>
    <dxf>
      <font>
        <b/>
      </font>
    </dxf>
    <dxf>
      <fill>
        <patternFill patternType="solid">
          <bgColor indexed="29"/>
        </patternFill>
      </fill>
    </dxf>
    <dxf>
      <font>
        <b/>
      </font>
    </dxf>
    <dxf>
      <font>
        <b/>
      </font>
    </dxf>
    <dxf>
      <font>
        <b/>
      </font>
    </dxf>
    <dxf>
      <font>
        <b/>
      </font>
    </dxf>
    <dxf>
      <font>
        <b/>
      </font>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fill>
        <patternFill patternType="solid">
          <bgColor indexed="13"/>
        </patternFill>
      </fill>
    </dxf>
    <dxf>
      <fill>
        <patternFill patternType="solid">
          <bgColor rgb="FFFFFF00"/>
        </patternFill>
      </fill>
    </dxf>
    <dxf>
      <fill>
        <patternFill patternType="solid">
          <bgColor theme="7" tint="0.39997558519241921"/>
        </patternFill>
      </fill>
    </dxf>
    <dxf>
      <fill>
        <patternFill patternType="solid">
          <bgColor theme="7" tint="0.39997558519241921"/>
        </patternFill>
      </fill>
    </dxf>
    <dxf>
      <font>
        <b/>
      </font>
    </dxf>
    <dxf>
      <font>
        <sz val="14"/>
      </font>
    </dxf>
    <dxf>
      <font>
        <b/>
      </font>
    </dxf>
    <dxf>
      <alignment horizontal="center" readingOrder="0"/>
    </dxf>
    <dxf>
      <font>
        <sz val="16"/>
      </font>
    </dxf>
    <dxf>
      <font>
        <b/>
      </font>
    </dxf>
    <dxf>
      <fill>
        <patternFill patternType="solid">
          <bgColor theme="7" tint="0.39997558519241921"/>
        </patternFill>
      </fill>
    </dxf>
    <dxf>
      <fill>
        <patternFill patternType="solid">
          <bgColor theme="7" tint="0.39997558519241921"/>
        </patternFill>
      </fill>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6"/>
      </font>
    </dxf>
    <dxf>
      <font>
        <sz val="16"/>
      </font>
    </dxf>
    <dxf>
      <font>
        <sz val="16"/>
      </font>
    </dxf>
    <dxf>
      <alignment vertical="center" readingOrder="0"/>
    </dxf>
    <dxf>
      <alignment vertical="center" readingOrder="0"/>
    </dxf>
    <dxf>
      <font>
        <sz val="14"/>
      </font>
    </dxf>
    <dxf>
      <font>
        <sz val="14"/>
      </font>
    </dxf>
    <dxf>
      <font>
        <sz val="14"/>
      </font>
    </dxf>
    <dxf>
      <font>
        <sz val="14"/>
      </font>
    </dxf>
    <dxf>
      <font>
        <sz val="14"/>
      </font>
    </dxf>
    <dxf>
      <font>
        <name val="Calibri"/>
        <scheme val="minor"/>
      </font>
    </dxf>
    <dxf>
      <font>
        <name val="Calibri"/>
        <scheme val="minor"/>
      </font>
    </dxf>
    <dxf>
      <font>
        <b/>
      </font>
    </dxf>
    <dxf>
      <font>
        <b/>
      </font>
    </dxf>
    <dxf>
      <font>
        <b/>
      </font>
    </dxf>
    <dxf>
      <font>
        <b/>
      </font>
    </dxf>
    <dxf>
      <alignment vertical="center" readingOrder="0"/>
    </dxf>
    <dxf>
      <alignment vertical="center" readingOrder="0"/>
    </dxf>
    <dxf>
      <alignment vertical="center" readingOrder="0"/>
    </dxf>
    <dxf>
      <alignment vertical="center" readingOrder="0"/>
    </dxf>
    <dxf>
      <font>
        <sz val="16"/>
      </font>
    </dxf>
    <dxf>
      <font>
        <sz val="16"/>
      </font>
    </dxf>
    <dxf>
      <font>
        <sz val="16"/>
      </font>
    </dxf>
    <dxf>
      <font>
        <sz val="16"/>
      </font>
    </dxf>
    <dxf>
      <font>
        <sz val="14"/>
      </font>
    </dxf>
    <dxf>
      <font>
        <sz val="14"/>
      </font>
    </dxf>
    <dxf>
      <font>
        <sz val="14"/>
      </font>
    </dxf>
    <dxf>
      <font>
        <name val="Calibri"/>
        <scheme val="minor"/>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4"/>
      </font>
    </dxf>
    <dxf>
      <font>
        <sz val="14"/>
      </font>
    </dxf>
    <dxf>
      <font>
        <sz val="14"/>
      </font>
    </dxf>
    <dxf>
      <fill>
        <patternFill patternType="solid">
          <bgColor rgb="FFFFC000"/>
        </patternFill>
      </fill>
    </dxf>
    <dxf>
      <alignment vertical="top"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b/>
      </font>
    </dxf>
    <dxf>
      <font>
        <b/>
      </font>
    </dxf>
    <dxf>
      <font>
        <b/>
      </font>
    </dxf>
    <dxf>
      <numFmt numFmtId="2" formatCode="0.00"/>
    </dxf>
    <dxf>
      <font>
        <b/>
      </font>
    </dxf>
    <dxf>
      <font>
        <b/>
      </font>
    </dxf>
    <dxf>
      <font>
        <sz val="12"/>
      </font>
    </dxf>
    <dxf>
      <fill>
        <patternFill patternType="solid">
          <bgColor theme="7" tint="0.59999389629810485"/>
        </patternFill>
      </fill>
    </dxf>
    <dxf>
      <numFmt numFmtId="164" formatCode="0.0"/>
    </dxf>
    <dxf>
      <numFmt numFmtId="2" formatCode="0.00"/>
    </dxf>
    <dxf>
      <numFmt numFmtId="2" formatCode="0.00"/>
    </dxf>
    <dxf>
      <numFmt numFmtId="171" formatCode="0.000"/>
    </dxf>
    <dxf>
      <numFmt numFmtId="2" formatCode="0.00"/>
    </dxf>
    <dxf>
      <alignment wrapText="1" readingOrder="0"/>
    </dxf>
    <dxf>
      <alignment wrapText="0" readingOrder="0"/>
    </dxf>
    <dxf>
      <alignment wrapText="1" readingOrder="0"/>
    </dxf>
    <dxf>
      <alignment wrapText="0" readingOrder="0"/>
    </dxf>
    <dxf>
      <alignment wrapText="1" readingOrder="0"/>
    </dxf>
    <dxf>
      <fill>
        <patternFill patternType="none">
          <bgColor indexed="65"/>
        </patternFill>
      </fill>
    </dxf>
    <dxf>
      <alignment wrapText="1" readingOrder="0"/>
    </dxf>
    <dxf>
      <font>
        <color theme="1"/>
      </font>
    </dxf>
    <dxf>
      <fill>
        <patternFill patternType="none">
          <bgColor indexed="65"/>
        </patternFill>
      </fill>
    </dxf>
    <dxf>
      <font>
        <color rgb="FFFF0000"/>
      </font>
    </dxf>
    <dxf>
      <numFmt numFmtId="169" formatCode="0.00&quot; FTE&quot;"/>
    </dxf>
    <dxf>
      <numFmt numFmtId="169" formatCode="0.00&quot; FTE&quot;"/>
    </dxf>
    <dxf>
      <numFmt numFmtId="169" formatCode="0.00&quot; FTE&quot;"/>
    </dxf>
    <dxf>
      <numFmt numFmtId="169" formatCode="0.00&quot; FTE&quot;"/>
    </dxf>
    <dxf>
      <fill>
        <patternFill patternType="none">
          <bgColor indexed="65"/>
        </patternFill>
      </fill>
    </dxf>
    <dxf>
      <fill>
        <patternFill patternType="none">
          <bgColor indexed="65"/>
        </patternFill>
      </fill>
    </dxf>
    <dxf>
      <fill>
        <patternFill patternType="solid">
          <bgColor rgb="FF00B0F0"/>
        </patternFill>
      </fill>
    </dxf>
    <dxf>
      <fill>
        <patternFill patternType="solid">
          <bgColor rgb="FFFFFF00"/>
        </patternFill>
      </fill>
    </dxf>
    <dxf>
      <fill>
        <patternFill patternType="solid">
          <bgColor theme="6" tint="0.39997558519241921"/>
        </patternFill>
      </fill>
    </dxf>
    <dxf>
      <fill>
        <patternFill patternType="solid">
          <bgColor theme="5" tint="0.59999389629810485"/>
        </patternFill>
      </fill>
    </dxf>
    <dxf>
      <fill>
        <patternFill patternType="solid">
          <bgColor theme="0" tint="-0.14999847407452621"/>
        </patternFill>
      </fill>
    </dxf>
    <dxf>
      <fill>
        <patternFill patternType="solid">
          <bgColor theme="7" tint="0.59999389629810485"/>
        </patternFill>
      </fill>
    </dxf>
    <dxf>
      <fill>
        <patternFill patternType="solid">
          <bgColor theme="8" tint="0.59999389629810485"/>
        </patternFill>
      </fill>
    </dxf>
    <dxf>
      <fill>
        <patternFill>
          <bgColor theme="9" tint="0.39997558519241921"/>
        </patternFill>
      </fill>
    </dxf>
    <dxf>
      <fill>
        <patternFill patternType="solid">
          <bgColor theme="4" tint="0.39997558519241921"/>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4"/>
      </font>
    </dxf>
    <dxf>
      <font>
        <sz val="14"/>
      </font>
    </dxf>
    <dxf>
      <font>
        <sz val="14"/>
      </font>
    </dxf>
    <dxf>
      <numFmt numFmtId="170" formatCode="0.0&quot; FTE&quot;"/>
    </dxf>
    <dxf>
      <font>
        <sz val="14"/>
      </font>
      <numFmt numFmtId="169" formatCode="0.00&quot; FTE&quot;"/>
    </dxf>
    <dxf>
      <numFmt numFmtId="169" formatCode="0.00&quot; FTE&quot;"/>
    </dxf>
    <dxf>
      <font>
        <sz val="14"/>
      </font>
    </dxf>
    <dxf>
      <font>
        <sz val="14"/>
      </font>
    </dxf>
    <dxf>
      <font>
        <sz val="14"/>
      </font>
    </dxf>
    <dxf>
      <font>
        <sz val="14"/>
      </font>
    </dxf>
    <dxf>
      <font>
        <sz val="16"/>
      </font>
    </dxf>
    <dxf>
      <font>
        <sz val="16"/>
      </font>
    </dxf>
    <dxf>
      <font>
        <sz val="14"/>
      </font>
    </dxf>
    <dxf>
      <font>
        <name val="Calibri"/>
        <scheme val="minor"/>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4"/>
      </font>
    </dxf>
    <dxf>
      <font>
        <sz val="13"/>
      </font>
    </dxf>
    <dxf>
      <font>
        <sz val="14"/>
      </font>
    </dxf>
    <dxf>
      <font>
        <sz val="14"/>
      </font>
    </dxf>
    <dxf>
      <fill>
        <patternFill patternType="solid">
          <bgColor rgb="FFFFC000"/>
        </patternFill>
      </fill>
    </dxf>
    <dxf>
      <alignment vertical="top"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b/>
      </font>
    </dxf>
    <dxf>
      <font>
        <b/>
      </font>
    </dxf>
    <dxf>
      <font>
        <b/>
      </font>
    </dxf>
    <dxf>
      <numFmt numFmtId="2" formatCode="0.00"/>
    </dxf>
    <dxf>
      <font>
        <b/>
      </font>
    </dxf>
    <dxf>
      <font>
        <b/>
      </font>
    </dxf>
    <dxf>
      <font>
        <b/>
      </font>
    </dxf>
    <dxf>
      <font>
        <sz val="12"/>
      </font>
    </dxf>
    <dxf>
      <alignment wrapText="1" readingOrder="0"/>
    </dxf>
    <dxf>
      <alignment wrapText="1" readingOrder="0"/>
    </dxf>
    <dxf>
      <alignment wrapText="1" readingOrder="0"/>
    </dxf>
    <dxf>
      <alignment wrapText="1" readingOrder="0"/>
    </dxf>
    <dxf>
      <alignment wrapText="1" readingOrder="0"/>
    </dxf>
    <dxf>
      <fill>
        <patternFill patternType="solid">
          <bgColor theme="7" tint="0.59999389629810485"/>
        </patternFill>
      </fill>
    </dxf>
    <dxf>
      <fill>
        <patternFill patternType="solid">
          <bgColor rgb="FFFFFF00"/>
        </patternFill>
      </fill>
    </dxf>
    <dxf>
      <numFmt numFmtId="164" formatCode="0.0"/>
    </dxf>
    <dxf>
      <numFmt numFmtId="164" formatCode="0.0"/>
    </dxf>
    <dxf>
      <numFmt numFmtId="164" formatCode="0.0"/>
    </dxf>
  </dxfs>
  <tableStyles count="0" defaultTableStyle="TableStyleMedium9" defaultPivotStyle="PivotStyleLight16"/>
  <colors>
    <mruColors>
      <color rgb="FFD5F7FB"/>
      <color rgb="FFB891D9"/>
      <color rgb="FFB699D1"/>
      <color rgb="FF7EE7F2"/>
      <color rgb="FF25B7CB"/>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IceCube M&amp;O Responsibilities
MoU v21.1 November 2016 (FTE)</a:t>
            </a:r>
          </a:p>
        </c:rich>
      </c:tx>
      <c:layout>
        <c:manualLayout>
          <c:xMode val="edge"/>
          <c:yMode val="edge"/>
          <c:x val="0.31629337645066541"/>
          <c:y val="2.1321772980624612E-2"/>
        </c:manualLayout>
      </c:layout>
      <c:overlay val="0"/>
      <c:spPr>
        <a:noFill/>
        <a:ln w="25400">
          <a:noFill/>
        </a:ln>
      </c:spPr>
    </c:title>
    <c:autoTitleDeleted val="0"/>
    <c:plotArea>
      <c:layout>
        <c:manualLayout>
          <c:layoutTarget val="inner"/>
          <c:xMode val="edge"/>
          <c:yMode val="edge"/>
          <c:x val="4.0779141284996372E-2"/>
          <c:y val="0.15678604690542713"/>
          <c:w val="0.44103929556604815"/>
          <c:h val="0.82238064327980509"/>
        </c:manualLayout>
      </c:layout>
      <c:pieChart>
        <c:varyColors val="1"/>
        <c:ser>
          <c:idx val="0"/>
          <c:order val="0"/>
          <c:spPr>
            <a:ln w="12700">
              <a:solidFill>
                <a:srgbClr val="000000"/>
              </a:solidFill>
              <a:prstDash val="solid"/>
            </a:ln>
          </c:spPr>
          <c:dLbls>
            <c:dLbl>
              <c:idx val="0"/>
              <c:layout>
                <c:manualLayout>
                  <c:x val="-0.14987081354872547"/>
                  <c:y val="0.10418498762923452"/>
                </c:manualLayout>
              </c:layout>
              <c:numFmt formatCode="0.0%" sourceLinked="0"/>
              <c:spPr/>
              <c:txPr>
                <a:bodyPr/>
                <a:lstStyle/>
                <a:p>
                  <a:pPr>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E955-485C-A510-A70D7A892039}"/>
                </c:ext>
              </c:extLst>
            </c:dLbl>
            <c:dLbl>
              <c:idx val="1"/>
              <c:layout>
                <c:manualLayout>
                  <c:x val="-7.7805297461818704E-2"/>
                  <c:y val="-0.1321803055923863"/>
                </c:manualLayout>
              </c:layout>
              <c:numFmt formatCode="0.0%" sourceLinked="0"/>
              <c:spPr/>
              <c:txPr>
                <a:bodyPr/>
                <a:lstStyle/>
                <a:p>
                  <a:pPr>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E955-485C-A510-A70D7A892039}"/>
                </c:ext>
              </c:extLst>
            </c:dLbl>
            <c:dLbl>
              <c:idx val="2"/>
              <c:layout>
                <c:manualLayout>
                  <c:x val="8.0658165105354312E-2"/>
                  <c:y val="-0.12381385956818267"/>
                </c:manualLayout>
              </c:layout>
              <c:numFmt formatCode="0.0%" sourceLinked="0"/>
              <c:spPr/>
              <c:txPr>
                <a:bodyPr/>
                <a:lstStyle/>
                <a:p>
                  <a:pPr algn="ctr" rtl="0">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E955-485C-A510-A70D7A892039}"/>
                </c:ext>
              </c:extLst>
            </c:dLbl>
            <c:dLbl>
              <c:idx val="3"/>
              <c:layout>
                <c:manualLayout>
                  <c:x val="7.8304365014738947E-2"/>
                  <c:y val="9.7335252448282672E-2"/>
                </c:manualLayout>
              </c:layout>
              <c:numFmt formatCode="0.0%" sourceLinked="0"/>
              <c:spPr/>
              <c:txPr>
                <a:bodyPr/>
                <a:lstStyle/>
                <a:p>
                  <a:pPr>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E955-485C-A510-A70D7A892039}"/>
                </c:ext>
              </c:extLst>
            </c:dLbl>
            <c:numFmt formatCode="0.0%" sourceLinked="0"/>
            <c:spPr>
              <a:noFill/>
              <a:ln w="25400">
                <a:noFill/>
              </a:ln>
            </c:spPr>
            <c:txPr>
              <a:bodyPr wrap="square" lIns="38100" tIns="19050" rIns="38100" bIns="19050" anchor="ctr">
                <a:spAutoFit/>
              </a:bodyPr>
              <a:lstStyle/>
              <a:p>
                <a:pPr>
                  <a:defRPr sz="14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Ref>
              <c:f>'M&amp;O activities sorted by WBS'!$V$635:$Y$635</c:f>
            </c:strRef>
          </c:cat>
          <c:val>
            <c:numRef>
              <c:f>'M&amp;O activities sorted by WBS'!$V$636:$Y$636</c:f>
            </c:numRef>
          </c:val>
          <c:extLst>
            <c:ext xmlns:c16="http://schemas.microsoft.com/office/drawing/2014/chart" uri="{C3380CC4-5D6E-409C-BE32-E72D297353CC}">
              <c16:uniqueId val="{00000004-E955-485C-A510-A70D7A892039}"/>
            </c:ext>
          </c:extLst>
        </c:ser>
        <c:ser>
          <c:idx val="1"/>
          <c:order val="1"/>
          <c:cat>
            <c:strRef>
              <c:f>'M&amp;O activities sorted by WBS'!$V$635:$Y$635</c:f>
            </c:strRef>
          </c:cat>
          <c:val>
            <c:numRef>
              <c:f>'M&amp;O activities sorted by WBS'!$V$637:$Y$637</c:f>
            </c:numRef>
          </c:val>
          <c:extLst>
            <c:ext xmlns:c16="http://schemas.microsoft.com/office/drawing/2014/chart" uri="{C3380CC4-5D6E-409C-BE32-E72D297353CC}">
              <c16:uniqueId val="{00000005-E955-485C-A510-A70D7A89203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0001626467408467"/>
          <c:y val="0.50742369282491373"/>
          <c:w val="0.46473531634791099"/>
          <c:h val="0.4166805272936388"/>
        </c:manualLayout>
      </c:layout>
      <c:overlay val="0"/>
      <c:spPr>
        <a:solidFill>
          <a:schemeClr val="bg1"/>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zero"/>
    <c:showDLblsOverMax val="0"/>
  </c:chart>
  <c:spPr>
    <a:solidFill>
      <a:schemeClr val="bg1"/>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600" b="1" i="0" u="none" strike="noStrike" kern="1200" baseline="0">
                <a:solidFill>
                  <a:schemeClr val="dk1">
                    <a:lumMod val="75000"/>
                    <a:lumOff val="25000"/>
                  </a:schemeClr>
                </a:solidFill>
                <a:latin typeface="+mn-lt"/>
                <a:ea typeface="+mn-ea"/>
                <a:cs typeface="+mn-cs"/>
              </a:defRPr>
            </a:pPr>
            <a:r>
              <a:rPr lang="en-US" sz="2600"/>
              <a:t>IceCube M&amp;O Responsibilities - Overall Source of Funds (FTE)</a:t>
            </a:r>
          </a:p>
        </c:rich>
      </c:tx>
      <c:layout>
        <c:manualLayout>
          <c:xMode val="edge"/>
          <c:yMode val="edge"/>
          <c:x val="1.96093160768697E-2"/>
          <c:y val="1.7634226990508362E-2"/>
        </c:manualLayout>
      </c:layout>
      <c:overlay val="0"/>
      <c:spPr>
        <a:noFill/>
        <a:ln>
          <a:noFill/>
        </a:ln>
        <a:effectLst/>
      </c:spPr>
      <c:txPr>
        <a:bodyPr rot="0" spcFirstLastPara="1" vertOverflow="ellipsis" vert="horz" wrap="square" anchor="ctr" anchorCtr="1"/>
        <a:lstStyle/>
        <a:p>
          <a:pPr algn="ctr">
            <a:defRPr sz="26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0-3BF2-41C7-BA4D-CB7582804FC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BF2-41C7-BA4D-CB7582804FC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3BF2-41C7-BA4D-CB7582804FC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BF2-41C7-BA4D-CB7582804FC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3BF2-41C7-BA4D-CB7582804FC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BF2-41C7-BA4D-CB7582804FCC}"/>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'By WBS'!$A$2:$A$7</c:f>
              <c:strCache>
                <c:ptCount val="6"/>
                <c:pt idx="0">
                  <c:v>2.1 Program Management</c:v>
                </c:pt>
                <c:pt idx="1">
                  <c:v>2.2 Detector Operations &amp; Maintenance</c:v>
                </c:pt>
                <c:pt idx="2">
                  <c:v>2.3 Computing And Data Management Services</c:v>
                </c:pt>
                <c:pt idx="3">
                  <c:v>2.4 Data Processing &amp; Simulation Services</c:v>
                </c:pt>
                <c:pt idx="4">
                  <c:v>2.5 Software</c:v>
                </c:pt>
                <c:pt idx="5">
                  <c:v>2.6 Calibration</c:v>
                </c:pt>
              </c:strCache>
            </c:strRef>
          </c:cat>
          <c:val>
            <c:numRef>
              <c:f>'By WBS'!$F$2:$F$7</c:f>
              <c:numCache>
                <c:formatCode>0.00</c:formatCode>
                <c:ptCount val="6"/>
                <c:pt idx="0">
                  <c:v>19.350000000000001</c:v>
                </c:pt>
                <c:pt idx="1">
                  <c:v>29.504999999999999</c:v>
                </c:pt>
                <c:pt idx="2">
                  <c:v>12.43</c:v>
                </c:pt>
                <c:pt idx="3">
                  <c:v>10.350000000000001</c:v>
                </c:pt>
                <c:pt idx="4">
                  <c:v>20.28</c:v>
                </c:pt>
                <c:pt idx="5">
                  <c:v>8.1000000000000014</c:v>
                </c:pt>
              </c:numCache>
            </c:numRef>
          </c:val>
          <c:extLst>
            <c:ext xmlns:c16="http://schemas.microsoft.com/office/drawing/2014/chart" uri="{C3380CC4-5D6E-409C-BE32-E72D297353CC}">
              <c16:uniqueId val="{00000006-3BF2-41C7-BA4D-CB7582804FCC}"/>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6688608773255564"/>
          <c:y val="0.28492060931558305"/>
          <c:w val="0.32301533049530495"/>
          <c:h val="0.4868670794435480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NSF M&amp;O Core</a:t>
            </a:r>
          </a:p>
        </c:rich>
      </c:tx>
      <c:layout>
        <c:manualLayout>
          <c:xMode val="edge"/>
          <c:yMode val="edge"/>
          <c:x val="0.33359011373578301"/>
          <c:y val="9.2592592592592587E-3"/>
        </c:manualLayout>
      </c:layout>
      <c:overlay val="0"/>
      <c:spPr>
        <a:solidFill>
          <a:schemeClr val="accent6"/>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1134-40DE-902F-4D3A8A28725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57F-4CF0-A769-18D67F686ADD}"/>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134-40DE-902F-4D3A8A28725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1134-40DE-902F-4D3A8A28725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134-40DE-902F-4D3A8A28725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1134-40DE-902F-4D3A8A287255}"/>
              </c:ext>
            </c:extLst>
          </c:dPt>
          <c:dLbls>
            <c:dLbl>
              <c:idx val="0"/>
              <c:layout>
                <c:manualLayout>
                  <c:x val="-0.12737031567463605"/>
                  <c:y val="0.18774827366857103"/>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1134-40DE-902F-4D3A8A287255}"/>
                </c:ext>
              </c:extLst>
            </c:dLbl>
            <c:dLbl>
              <c:idx val="2"/>
              <c:layout>
                <c:manualLayout>
                  <c:x val="0.17530921115687995"/>
                  <c:y val="-0.18241914748808954"/>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1134-40DE-902F-4D3A8A287255}"/>
                </c:ext>
              </c:extLst>
            </c:dLbl>
            <c:dLbl>
              <c:idx val="3"/>
              <c:layout>
                <c:manualLayout>
                  <c:x val="0.13701640419947506"/>
                  <c:y val="4.871864975211427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1134-40DE-902F-4D3A8A287255}"/>
                </c:ext>
              </c:extLst>
            </c:dLbl>
            <c:dLbl>
              <c:idx val="4"/>
              <c:layout>
                <c:manualLayout>
                  <c:x val="0.12239504128858002"/>
                  <c:y val="0.13476949475997779"/>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1134-40DE-902F-4D3A8A287255}"/>
                </c:ext>
              </c:extLst>
            </c:dLbl>
            <c:dLbl>
              <c:idx val="5"/>
              <c:layout>
                <c:manualLayout>
                  <c:x val="0.28627503784392411"/>
                  <c:y val="7.0049334657354148E-2"/>
                </c:manualLayout>
              </c:layout>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1134-40DE-902F-4D3A8A28725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'By WBS'!$A$11:$A$16</c:f>
              <c:strCache>
                <c:ptCount val="6"/>
                <c:pt idx="0">
                  <c:v>WBS 2.1</c:v>
                </c:pt>
                <c:pt idx="1">
                  <c:v>WBS 2.2</c:v>
                </c:pt>
                <c:pt idx="2">
                  <c:v>WBS 2.3</c:v>
                </c:pt>
                <c:pt idx="3">
                  <c:v>WBS 2.4</c:v>
                </c:pt>
                <c:pt idx="4">
                  <c:v>WBS 2.5</c:v>
                </c:pt>
                <c:pt idx="5">
                  <c:v>WBS 2.6</c:v>
                </c:pt>
              </c:strCache>
            </c:strRef>
          </c:cat>
          <c:val>
            <c:numRef>
              <c:f>'By WBS'!$B$11:$B$16</c:f>
              <c:numCache>
                <c:formatCode>General</c:formatCode>
                <c:ptCount val="6"/>
                <c:pt idx="0">
                  <c:v>5.0799999999999992</c:v>
                </c:pt>
                <c:pt idx="1">
                  <c:v>13.479999999999999</c:v>
                </c:pt>
                <c:pt idx="2">
                  <c:v>7.85</c:v>
                </c:pt>
                <c:pt idx="3">
                  <c:v>3.5</c:v>
                </c:pt>
                <c:pt idx="4">
                  <c:v>4.0500000000000007</c:v>
                </c:pt>
                <c:pt idx="5">
                  <c:v>1.05</c:v>
                </c:pt>
              </c:numCache>
            </c:numRef>
          </c:val>
          <c:extLst>
            <c:ext xmlns:c16="http://schemas.microsoft.com/office/drawing/2014/chart" uri="{C3380CC4-5D6E-409C-BE32-E72D297353CC}">
              <c16:uniqueId val="{00000000-1134-40DE-902F-4D3A8A287255}"/>
            </c:ext>
          </c:extLst>
        </c:ser>
        <c:dLbls>
          <c:dLblPos val="ctr"/>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NSF Base Grants</a:t>
            </a:r>
          </a:p>
        </c:rich>
      </c:tx>
      <c:layout>
        <c:manualLayout>
          <c:xMode val="edge"/>
          <c:yMode val="edge"/>
          <c:x val="0.28214141957706174"/>
          <c:y val="4.8557553892193822E-3"/>
        </c:manualLayout>
      </c:layout>
      <c:overlay val="0"/>
      <c:spPr>
        <a:solidFill>
          <a:schemeClr val="tx2">
            <a:lumMod val="40000"/>
            <a:lumOff val="60000"/>
          </a:schemeClr>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DD2-447F-91DF-B223685D1122}"/>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0DD2-447F-91DF-B223685D1122}"/>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0DD2-447F-91DF-B223685D1122}"/>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DD2-447F-91DF-B223685D1122}"/>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DD2-447F-91DF-B223685D1122}"/>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0DD2-447F-91DF-B223685D1122}"/>
              </c:ext>
            </c:extLst>
          </c:dPt>
          <c:dLbls>
            <c:dLbl>
              <c:idx val="0"/>
              <c:layout>
                <c:manualLayout>
                  <c:x val="0.16812662353869179"/>
                  <c:y val="5.7816152242027692E-2"/>
                </c:manualLayout>
              </c:layout>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0DD2-447F-91DF-B223685D1122}"/>
                </c:ext>
              </c:extLst>
            </c:dLbl>
            <c:dLbl>
              <c:idx val="1"/>
              <c:layout>
                <c:manualLayout>
                  <c:x val="-0.18467157004022758"/>
                  <c:y val="5.7200416142060284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0DD2-447F-91DF-B223685D1122}"/>
                </c:ext>
              </c:extLst>
            </c:dLbl>
            <c:dLbl>
              <c:idx val="2"/>
              <c:layout>
                <c:manualLayout>
                  <c:x val="3.8634750724923853E-2"/>
                  <c:y val="1.8730895990115085E-3"/>
                </c:manualLayout>
              </c:layout>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0DD2-447F-91DF-B223685D1122}"/>
                </c:ext>
              </c:extLst>
            </c:dLbl>
            <c:dLbl>
              <c:idx val="3"/>
              <c:layout>
                <c:manualLayout>
                  <c:x val="-0.128210168361544"/>
                  <c:y val="-0.23839331758899121"/>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0DD2-447F-91DF-B223685D1122}"/>
                </c:ext>
              </c:extLst>
            </c:dLbl>
            <c:dLbl>
              <c:idx val="4"/>
              <c:layout>
                <c:manualLayout>
                  <c:x val="0.17753192310792745"/>
                  <c:y val="-0.19118600104838443"/>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0DD2-447F-91DF-B223685D1122}"/>
                </c:ext>
              </c:extLst>
            </c:dLbl>
            <c:dLbl>
              <c:idx val="5"/>
              <c:layout>
                <c:manualLayout>
                  <c:x val="0.16306666805795231"/>
                  <c:y val="0.15978269065339751"/>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0DD2-447F-91DF-B223685D112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'By WBS'!$A$11:$A$16</c:f>
              <c:strCache>
                <c:ptCount val="6"/>
                <c:pt idx="0">
                  <c:v>WBS 2.1</c:v>
                </c:pt>
                <c:pt idx="1">
                  <c:v>WBS 2.2</c:v>
                </c:pt>
                <c:pt idx="2">
                  <c:v>WBS 2.3</c:v>
                </c:pt>
                <c:pt idx="3">
                  <c:v>WBS 2.4</c:v>
                </c:pt>
                <c:pt idx="4">
                  <c:v>WBS 2.5</c:v>
                </c:pt>
                <c:pt idx="5">
                  <c:v>WBS 2.6</c:v>
                </c:pt>
              </c:strCache>
            </c:strRef>
          </c:cat>
          <c:val>
            <c:numRef>
              <c:f>'By WBS'!$C$11:$C$16</c:f>
              <c:numCache>
                <c:formatCode>General</c:formatCode>
                <c:ptCount val="6"/>
                <c:pt idx="0">
                  <c:v>0.4</c:v>
                </c:pt>
                <c:pt idx="1">
                  <c:v>1.9800000000000002</c:v>
                </c:pt>
                <c:pt idx="2">
                  <c:v>0.05</c:v>
                </c:pt>
                <c:pt idx="3">
                  <c:v>0.95</c:v>
                </c:pt>
                <c:pt idx="4">
                  <c:v>1.9</c:v>
                </c:pt>
                <c:pt idx="5">
                  <c:v>1.3</c:v>
                </c:pt>
              </c:numCache>
            </c:numRef>
          </c:val>
          <c:extLst>
            <c:ext xmlns:c16="http://schemas.microsoft.com/office/drawing/2014/chart" uri="{C3380CC4-5D6E-409C-BE32-E72D297353CC}">
              <c16:uniqueId val="{00000000-0DD2-447F-91DF-B223685D1122}"/>
            </c:ext>
          </c:extLst>
        </c:ser>
        <c:dLbls>
          <c:dLblPos val="ctr"/>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U.S. In-Kind</a:t>
            </a:r>
          </a:p>
        </c:rich>
      </c:tx>
      <c:layout>
        <c:manualLayout>
          <c:xMode val="edge"/>
          <c:yMode val="edge"/>
          <c:x val="0.32439917212451574"/>
          <c:y val="4.9118724986192608E-3"/>
        </c:manualLayout>
      </c:layout>
      <c:overlay val="0"/>
      <c:spPr>
        <a:solidFill>
          <a:srgbClr val="D5F7FB"/>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658-4BD2-93F9-42627B5E9DF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7658-4BD2-93F9-42627B5E9DF7}"/>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7658-4BD2-93F9-42627B5E9DF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7658-4BD2-93F9-42627B5E9DF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658-4BD2-93F9-42627B5E9DF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7658-4BD2-93F9-42627B5E9DF7}"/>
              </c:ext>
            </c:extLst>
          </c:dPt>
          <c:dLbls>
            <c:dLbl>
              <c:idx val="0"/>
              <c:layout>
                <c:manualLayout>
                  <c:x val="-0.16748773208534892"/>
                  <c:y val="0.17193823206558007"/>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7658-4BD2-93F9-42627B5E9DF7}"/>
                </c:ext>
              </c:extLst>
            </c:dLbl>
            <c:dLbl>
              <c:idx val="1"/>
              <c:layout>
                <c:manualLayout>
                  <c:x val="-0.18457818619846858"/>
                  <c:y val="-0.17329562202856197"/>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7658-4BD2-93F9-42627B5E9DF7}"/>
                </c:ext>
              </c:extLst>
            </c:dLbl>
            <c:dLbl>
              <c:idx val="2"/>
              <c:layout>
                <c:manualLayout>
                  <c:x val="-3.8922798166767331E-2"/>
                  <c:y val="-0.16214045487946133"/>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7658-4BD2-93F9-42627B5E9DF7}"/>
                </c:ext>
              </c:extLst>
            </c:dLbl>
            <c:dLbl>
              <c:idx val="3"/>
              <c:layout>
                <c:manualLayout>
                  <c:x val="9.7962553735744487E-2"/>
                  <c:y val="-0.17249180430889113"/>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7658-4BD2-93F9-42627B5E9DF7}"/>
                </c:ext>
              </c:extLst>
            </c:dLbl>
            <c:dLbl>
              <c:idx val="4"/>
              <c:layout>
                <c:manualLayout>
                  <c:x val="0.19966207703187108"/>
                  <c:y val="-5.346915672193759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7658-4BD2-93F9-42627B5E9DF7}"/>
                </c:ext>
              </c:extLst>
            </c:dLbl>
            <c:dLbl>
              <c:idx val="5"/>
              <c:layout>
                <c:manualLayout>
                  <c:x val="0.11177262230433084"/>
                  <c:y val="0.16898475962521697"/>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7658-4BD2-93F9-42627B5E9DF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'By WBS'!$A$11:$A$16</c:f>
              <c:strCache>
                <c:ptCount val="6"/>
                <c:pt idx="0">
                  <c:v>WBS 2.1</c:v>
                </c:pt>
                <c:pt idx="1">
                  <c:v>WBS 2.2</c:v>
                </c:pt>
                <c:pt idx="2">
                  <c:v>WBS 2.3</c:v>
                </c:pt>
                <c:pt idx="3">
                  <c:v>WBS 2.4</c:v>
                </c:pt>
                <c:pt idx="4">
                  <c:v>WBS 2.5</c:v>
                </c:pt>
                <c:pt idx="5">
                  <c:v>WBS 2.6</c:v>
                </c:pt>
              </c:strCache>
            </c:strRef>
          </c:cat>
          <c:val>
            <c:numRef>
              <c:f>'By WBS'!$D$11:$D$16</c:f>
              <c:numCache>
                <c:formatCode>General</c:formatCode>
                <c:ptCount val="6"/>
                <c:pt idx="0">
                  <c:v>4.2600000000000007</c:v>
                </c:pt>
                <c:pt idx="1">
                  <c:v>3.75</c:v>
                </c:pt>
                <c:pt idx="2">
                  <c:v>1.3800000000000001</c:v>
                </c:pt>
                <c:pt idx="3">
                  <c:v>1.05</c:v>
                </c:pt>
                <c:pt idx="4">
                  <c:v>5.9300000000000006</c:v>
                </c:pt>
                <c:pt idx="5">
                  <c:v>1.75</c:v>
                </c:pt>
              </c:numCache>
            </c:numRef>
          </c:val>
          <c:extLst>
            <c:ext xmlns:c16="http://schemas.microsoft.com/office/drawing/2014/chart" uri="{C3380CC4-5D6E-409C-BE32-E72D297353CC}">
              <c16:uniqueId val="{00000000-7658-4BD2-93F9-42627B5E9DF7}"/>
            </c:ext>
          </c:extLst>
        </c:ser>
        <c:dLbls>
          <c:dLblPos val="ctr"/>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baseline="0">
                <a:effectLst/>
              </a:rPr>
              <a:t>Non-U.S. In-Kind</a:t>
            </a:r>
            <a:endParaRPr lang="en-US">
              <a:effectLst/>
            </a:endParaRPr>
          </a:p>
        </c:rich>
      </c:tx>
      <c:layout>
        <c:manualLayout>
          <c:xMode val="edge"/>
          <c:yMode val="edge"/>
          <c:x val="0.27687931137490635"/>
          <c:y val="3.4554701452821131E-3"/>
        </c:manualLayout>
      </c:layout>
      <c:overlay val="0"/>
      <c:spPr>
        <a:solidFill>
          <a:srgbClr val="B891D9"/>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5498-4246-910A-07CA1DACC11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C67-4D31-9664-D3751103E0C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5498-4246-910A-07CA1DACC11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498-4246-910A-07CA1DACC11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DC67-4D31-9664-D3751103E0C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498-4246-910A-07CA1DACC11B}"/>
              </c:ext>
            </c:extLst>
          </c:dPt>
          <c:dLbls>
            <c:dLbl>
              <c:idx val="0"/>
              <c:layout>
                <c:manualLayout>
                  <c:x val="-0.15899299550798887"/>
                  <c:y val="0.16949964415564966"/>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498-4246-910A-07CA1DACC11B}"/>
                </c:ext>
              </c:extLst>
            </c:dLbl>
            <c:dLbl>
              <c:idx val="2"/>
              <c:layout>
                <c:manualLayout>
                  <c:x val="-9.7824148094973945E-2"/>
                  <c:y val="-0.1550529480250151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5498-4246-910A-07CA1DACC11B}"/>
                </c:ext>
              </c:extLst>
            </c:dLbl>
            <c:dLbl>
              <c:idx val="3"/>
              <c:layout>
                <c:manualLayout>
                  <c:x val="7.8178397015477311E-2"/>
                  <c:y val="-0.19747037390515598"/>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498-4246-910A-07CA1DACC11B}"/>
                </c:ext>
              </c:extLst>
            </c:dLbl>
            <c:dLbl>
              <c:idx val="5"/>
              <c:layout>
                <c:manualLayout>
                  <c:x val="0.11195794041831174"/>
                  <c:y val="0.1800706010777477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498-4246-910A-07CA1DACC11B}"/>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'By WBS'!$A$11:$A$16</c:f>
              <c:strCache>
                <c:ptCount val="6"/>
                <c:pt idx="0">
                  <c:v>WBS 2.1</c:v>
                </c:pt>
                <c:pt idx="1">
                  <c:v>WBS 2.2</c:v>
                </c:pt>
                <c:pt idx="2">
                  <c:v>WBS 2.3</c:v>
                </c:pt>
                <c:pt idx="3">
                  <c:v>WBS 2.4</c:v>
                </c:pt>
                <c:pt idx="4">
                  <c:v>WBS 2.5</c:v>
                </c:pt>
                <c:pt idx="5">
                  <c:v>WBS 2.6</c:v>
                </c:pt>
              </c:strCache>
            </c:strRef>
          </c:cat>
          <c:val>
            <c:numRef>
              <c:f>'By WBS'!$E$11:$E$16</c:f>
              <c:numCache>
                <c:formatCode>General</c:formatCode>
                <c:ptCount val="6"/>
                <c:pt idx="0">
                  <c:v>6.4000000000000012</c:v>
                </c:pt>
                <c:pt idx="1">
                  <c:v>9.0499999999999989</c:v>
                </c:pt>
                <c:pt idx="2">
                  <c:v>2</c:v>
                </c:pt>
                <c:pt idx="3">
                  <c:v>3.2500000000000004</c:v>
                </c:pt>
                <c:pt idx="4">
                  <c:v>11.149999999999999</c:v>
                </c:pt>
                <c:pt idx="5">
                  <c:v>3.9000000000000008</c:v>
                </c:pt>
              </c:numCache>
            </c:numRef>
          </c:val>
          <c:extLst>
            <c:ext xmlns:c16="http://schemas.microsoft.com/office/drawing/2014/chart" uri="{C3380CC4-5D6E-409C-BE32-E72D297353CC}">
              <c16:uniqueId val="{00000000-5498-4246-910A-07CA1DACC11B}"/>
            </c:ext>
          </c:extLst>
        </c:ser>
        <c:dLbls>
          <c:dLblPos val="ctr"/>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19223685489999442"/>
          <c:y val="0.11312642489151682"/>
          <c:w val="0.27848932631075501"/>
          <c:h val="0.85462551624239602"/>
        </c:manualLayout>
      </c:layout>
      <c:pieChart>
        <c:varyColors val="1"/>
        <c:ser>
          <c:idx val="0"/>
          <c:order val="0"/>
          <c:tx>
            <c:v>IceCube M&amp;O Responsibilities - Grand Total</c:v>
          </c:tx>
          <c:explosion val="2"/>
          <c:dPt>
            <c:idx val="0"/>
            <c:bubble3D val="0"/>
            <c:spPr>
              <a:solidFill>
                <a:schemeClr val="bg1">
                  <a:lumMod val="85000"/>
                </a:schemeClr>
              </a:solidFill>
            </c:spPr>
            <c:extLst>
              <c:ext xmlns:c16="http://schemas.microsoft.com/office/drawing/2014/chart" uri="{C3380CC4-5D6E-409C-BE32-E72D297353CC}">
                <c16:uniqueId val="{00000000-D495-4023-9708-6466FFD8706D}"/>
              </c:ext>
            </c:extLst>
          </c:dPt>
          <c:dPt>
            <c:idx val="1"/>
            <c:bubble3D val="0"/>
            <c:spPr>
              <a:solidFill>
                <a:schemeClr val="accent2">
                  <a:lumMod val="60000"/>
                  <a:lumOff val="40000"/>
                </a:schemeClr>
              </a:solidFill>
            </c:spPr>
            <c:extLst>
              <c:ext xmlns:c16="http://schemas.microsoft.com/office/drawing/2014/chart" uri="{C3380CC4-5D6E-409C-BE32-E72D297353CC}">
                <c16:uniqueId val="{00000001-D495-4023-9708-6466FFD8706D}"/>
              </c:ext>
            </c:extLst>
          </c:dPt>
          <c:dPt>
            <c:idx val="2"/>
            <c:bubble3D val="0"/>
            <c:extLst>
              <c:ext xmlns:c16="http://schemas.microsoft.com/office/drawing/2014/chart" uri="{C3380CC4-5D6E-409C-BE32-E72D297353CC}">
                <c16:uniqueId val="{00000002-D495-4023-9708-6466FFD8706D}"/>
              </c:ext>
            </c:extLst>
          </c:dPt>
          <c:dPt>
            <c:idx val="3"/>
            <c:bubble3D val="0"/>
            <c:spPr>
              <a:solidFill>
                <a:srgbClr val="FFFF00"/>
              </a:solidFill>
            </c:spPr>
            <c:extLst>
              <c:ext xmlns:c16="http://schemas.microsoft.com/office/drawing/2014/chart" uri="{C3380CC4-5D6E-409C-BE32-E72D297353CC}">
                <c16:uniqueId val="{00000003-D495-4023-9708-6466FFD8706D}"/>
              </c:ext>
            </c:extLst>
          </c:dPt>
          <c:dPt>
            <c:idx val="4"/>
            <c:bubble3D val="0"/>
            <c:extLst>
              <c:ext xmlns:c16="http://schemas.microsoft.com/office/drawing/2014/chart" uri="{C3380CC4-5D6E-409C-BE32-E72D297353CC}">
                <c16:uniqueId val="{00000004-D495-4023-9708-6466FFD8706D}"/>
              </c:ext>
            </c:extLst>
          </c:dPt>
          <c:dLbls>
            <c:dLbl>
              <c:idx val="3"/>
              <c:layout>
                <c:manualLayout>
                  <c:x val="8.1663498637858295E-2"/>
                  <c:y val="-9.0658515535476547E-2"/>
                </c:manualLayout>
              </c:layout>
              <c:spPr/>
              <c:txPr>
                <a:bodyPr/>
                <a:lstStyle/>
                <a:p>
                  <a:pPr>
                    <a:defRPr sz="2800" b="0" i="0" u="none" strike="noStrike" baseline="0">
                      <a:solidFill>
                        <a:srgbClr val="000000"/>
                      </a:solidFill>
                      <a:latin typeface="Calibri"/>
                      <a:ea typeface="Calibri"/>
                      <a:cs typeface="Calibri"/>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D495-4023-9708-6466FFD8706D}"/>
                </c:ext>
              </c:extLst>
            </c:dLbl>
            <c:spPr>
              <a:noFill/>
              <a:ln w="25400">
                <a:noFill/>
              </a:ln>
            </c:spPr>
            <c:txPr>
              <a:bodyPr wrap="square" lIns="38100" tIns="19050" rIns="38100" bIns="19050" anchor="ctr">
                <a:spAutoFit/>
              </a:bodyPr>
              <a:lstStyle/>
              <a:p>
                <a:pPr>
                  <a:defRPr sz="2800" b="0" i="0" u="none" strike="noStrike" baseline="0">
                    <a:solidFill>
                      <a:srgbClr val="000000"/>
                    </a:solidFill>
                    <a:latin typeface="Calibri"/>
                    <a:ea typeface="Calibri"/>
                    <a:cs typeface="Calibri"/>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15:layout/>
              </c:ext>
            </c:extLst>
          </c:dLbls>
          <c:cat>
            <c:strLit>
              <c:ptCount val="5"/>
              <c:pt idx="0">
                <c:v>2.1 Program Management</c:v>
              </c:pt>
            </c:strLit>
          </c:cat>
          <c:val>
            <c:numLit>
              <c:formatCode>General</c:formatCode>
              <c:ptCount val="5"/>
              <c:pt idx="0">
                <c:v>9.56</c:v>
              </c:pt>
              <c:pt idx="1">
                <c:v>3.05</c:v>
              </c:pt>
              <c:pt idx="2">
                <c:v>3.08</c:v>
              </c:pt>
              <c:pt idx="3">
                <c:v>0.2</c:v>
              </c:pt>
              <c:pt idx="4">
                <c:v>0.25</c:v>
              </c:pt>
            </c:numLit>
          </c:val>
          <c:extLst>
            <c:ext xmlns:c16="http://schemas.microsoft.com/office/drawing/2014/chart" uri="{C3380CC4-5D6E-409C-BE32-E72D297353CC}">
              <c16:uniqueId val="{00000005-D495-4023-9708-6466FFD8706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48890420211770752"/>
          <c:y val="0.1514088547920274"/>
          <c:w val="0.50587446605420805"/>
          <c:h val="0.84129674801885723"/>
        </c:manualLayout>
      </c:layout>
      <c:overlay val="0"/>
      <c:txPr>
        <a:bodyPr/>
        <a:lstStyle/>
        <a:p>
          <a:pPr>
            <a:defRPr sz="220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NSF M&amp;O Core</a:t>
            </a:r>
          </a:p>
        </c:rich>
      </c:tx>
      <c:layout>
        <c:manualLayout>
          <c:xMode val="edge"/>
          <c:yMode val="edge"/>
          <c:x val="0.22685941485037142"/>
          <c:y val="3.5973753280839891E-3"/>
        </c:manualLayout>
      </c:layout>
      <c:overlay val="0"/>
      <c:spPr>
        <a:solidFill>
          <a:schemeClr val="accent6">
            <a:lumMod val="60000"/>
            <a:lumOff val="40000"/>
          </a:schemeClr>
        </a:solidFill>
      </c:spPr>
    </c:title>
    <c:autoTitleDeleted val="0"/>
    <c:plotArea>
      <c:layout>
        <c:manualLayout>
          <c:layoutTarget val="inner"/>
          <c:xMode val="edge"/>
          <c:yMode val="edge"/>
          <c:x val="1.1535041765157999E-2"/>
          <c:y val="0.18013232371512666"/>
          <c:w val="0.83331907680950168"/>
          <c:h val="0.72381223500908554"/>
        </c:manualLayout>
      </c:layout>
      <c:pieChart>
        <c:varyColors val="1"/>
        <c:ser>
          <c:idx val="0"/>
          <c:order val="0"/>
          <c:tx>
            <c:strRef>
              <c:f>'By WBS and Funds'!$C$5</c:f>
              <c:strCache>
                <c:ptCount val="1"/>
                <c:pt idx="0">
                  <c:v>NSF M&amp;O Core</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C323-47D9-BED1-6BC5A1B19DFE}"/>
              </c:ext>
            </c:extLst>
          </c:dPt>
          <c:dPt>
            <c:idx val="1"/>
            <c:bubble3D val="0"/>
            <c:spPr>
              <a:solidFill>
                <a:schemeClr val="accent2">
                  <a:lumMod val="60000"/>
                  <a:lumOff val="40000"/>
                </a:schemeClr>
              </a:solidFill>
            </c:spPr>
            <c:extLst>
              <c:ext xmlns:c16="http://schemas.microsoft.com/office/drawing/2014/chart" uri="{C3380CC4-5D6E-409C-BE32-E72D297353CC}">
                <c16:uniqueId val="{00000001-C323-47D9-BED1-6BC5A1B19DFE}"/>
              </c:ext>
            </c:extLst>
          </c:dPt>
          <c:dPt>
            <c:idx val="2"/>
            <c:bubble3D val="0"/>
            <c:extLst>
              <c:ext xmlns:c16="http://schemas.microsoft.com/office/drawing/2014/chart" uri="{C3380CC4-5D6E-409C-BE32-E72D297353CC}">
                <c16:uniqueId val="{00000002-C323-47D9-BED1-6BC5A1B19DFE}"/>
              </c:ext>
            </c:extLst>
          </c:dPt>
          <c:dPt>
            <c:idx val="3"/>
            <c:bubble3D val="0"/>
            <c:spPr>
              <a:solidFill>
                <a:srgbClr val="FFFF00"/>
              </a:solidFill>
            </c:spPr>
            <c:extLst>
              <c:ext xmlns:c16="http://schemas.microsoft.com/office/drawing/2014/chart" uri="{C3380CC4-5D6E-409C-BE32-E72D297353CC}">
                <c16:uniqueId val="{00000003-C323-47D9-BED1-6BC5A1B19DFE}"/>
              </c:ext>
            </c:extLst>
          </c:dPt>
          <c:dPt>
            <c:idx val="4"/>
            <c:bubble3D val="0"/>
            <c:extLst>
              <c:ext xmlns:c16="http://schemas.microsoft.com/office/drawing/2014/chart" uri="{C3380CC4-5D6E-409C-BE32-E72D297353CC}">
                <c16:uniqueId val="{00000004-C323-47D9-BED1-6BC5A1B19DFE}"/>
              </c:ext>
            </c:extLst>
          </c:dPt>
          <c:dLbls>
            <c:dLbl>
              <c:idx val="0"/>
              <c:layout>
                <c:manualLayout>
                  <c:x val="-0.19479820875731235"/>
                  <c:y val="0.1849475065616798"/>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C323-47D9-BED1-6BC5A1B19DFE}"/>
                </c:ext>
              </c:extLst>
            </c:dLbl>
            <c:dLbl>
              <c:idx val="1"/>
              <c:layout>
                <c:manualLayout>
                  <c:x val="-0.235214047758735"/>
                  <c:y val="-0.19753765394710276"/>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C323-47D9-BED1-6BC5A1B19DFE}"/>
                </c:ext>
              </c:extLst>
            </c:dLbl>
            <c:dLbl>
              <c:idx val="2"/>
              <c:layout>
                <c:manualLayout>
                  <c:x val="0.14060162932116452"/>
                  <c:y val="6.9566525338178878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C323-47D9-BED1-6BC5A1B19DFE}"/>
                </c:ext>
              </c:extLst>
            </c:dLbl>
            <c:dLbl>
              <c:idx val="3"/>
              <c:layout>
                <c:manualLayout>
                  <c:x val="-4.2334806473599489E-2"/>
                  <c:y val="4.5737717290131076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C323-47D9-BED1-6BC5A1B19DFE}"/>
                </c:ext>
              </c:extLst>
            </c:dLbl>
            <c:dLbl>
              <c:idx val="4"/>
              <c:layout>
                <c:manualLayout>
                  <c:x val="0.47304796829908496"/>
                  <c:y val="8.3935900983623052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C323-47D9-BED1-6BC5A1B19DFE}"/>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Funds'!$C$6:$C$10</c:f>
              <c:numCache>
                <c:formatCode>0.0" FTE"</c:formatCode>
                <c:ptCount val="5"/>
                <c:pt idx="0">
                  <c:v>2.63</c:v>
                </c:pt>
                <c:pt idx="1">
                  <c:v>1.0999999999999999</c:v>
                </c:pt>
                <c:pt idx="2">
                  <c:v>1.5</c:v>
                </c:pt>
                <c:pt idx="3">
                  <c:v>0.45</c:v>
                </c:pt>
                <c:pt idx="4">
                  <c:v>0.75</c:v>
                </c:pt>
              </c:numCache>
            </c:numRef>
          </c:val>
          <c:extLst>
            <c:ext xmlns:c16="http://schemas.microsoft.com/office/drawing/2014/chart" uri="{C3380CC4-5D6E-409C-BE32-E72D297353CC}">
              <c16:uniqueId val="{00000005-C323-47D9-BED1-6BC5A1B19DF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NSF Base Grants</a:t>
            </a:r>
          </a:p>
        </c:rich>
      </c:tx>
      <c:layout>
        <c:manualLayout>
          <c:xMode val="edge"/>
          <c:yMode val="edge"/>
          <c:x val="0.16174750215046649"/>
          <c:y val="6.1535433070866149E-3"/>
        </c:manualLayout>
      </c:layout>
      <c:overlay val="0"/>
      <c:spPr>
        <a:solidFill>
          <a:schemeClr val="accent1">
            <a:lumMod val="60000"/>
            <a:lumOff val="40000"/>
          </a:schemeClr>
        </a:solidFill>
      </c:spPr>
    </c:title>
    <c:autoTitleDeleted val="0"/>
    <c:plotArea>
      <c:layout>
        <c:manualLayout>
          <c:layoutTarget val="inner"/>
          <c:xMode val="edge"/>
          <c:yMode val="edge"/>
          <c:x val="1.8050726842032939E-2"/>
          <c:y val="0.17502050262886468"/>
          <c:w val="0.83331907680950168"/>
          <c:h val="0.72381223500908554"/>
        </c:manualLayout>
      </c:layout>
      <c:pieChart>
        <c:varyColors val="1"/>
        <c:ser>
          <c:idx val="0"/>
          <c:order val="0"/>
          <c:tx>
            <c:strRef>
              <c:f>'By WBS and Funds'!$D$5</c:f>
              <c:strCache>
                <c:ptCount val="1"/>
                <c:pt idx="0">
                  <c:v>Base Grants</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BD2D-4964-9787-529B89D63A15}"/>
              </c:ext>
            </c:extLst>
          </c:dPt>
          <c:dPt>
            <c:idx val="1"/>
            <c:bubble3D val="0"/>
            <c:spPr>
              <a:solidFill>
                <a:schemeClr val="accent2">
                  <a:lumMod val="60000"/>
                  <a:lumOff val="40000"/>
                </a:schemeClr>
              </a:solidFill>
            </c:spPr>
            <c:extLst>
              <c:ext xmlns:c16="http://schemas.microsoft.com/office/drawing/2014/chart" uri="{C3380CC4-5D6E-409C-BE32-E72D297353CC}">
                <c16:uniqueId val="{00000001-BD2D-4964-9787-529B89D63A15}"/>
              </c:ext>
            </c:extLst>
          </c:dPt>
          <c:dPt>
            <c:idx val="2"/>
            <c:bubble3D val="0"/>
            <c:extLst>
              <c:ext xmlns:c16="http://schemas.microsoft.com/office/drawing/2014/chart" uri="{C3380CC4-5D6E-409C-BE32-E72D297353CC}">
                <c16:uniqueId val="{00000002-BD2D-4964-9787-529B89D63A15}"/>
              </c:ext>
            </c:extLst>
          </c:dPt>
          <c:dPt>
            <c:idx val="3"/>
            <c:bubble3D val="0"/>
            <c:spPr>
              <a:solidFill>
                <a:srgbClr val="FFFF00"/>
              </a:solidFill>
            </c:spPr>
            <c:extLst>
              <c:ext xmlns:c16="http://schemas.microsoft.com/office/drawing/2014/chart" uri="{C3380CC4-5D6E-409C-BE32-E72D297353CC}">
                <c16:uniqueId val="{00000003-BD2D-4964-9787-529B89D63A15}"/>
              </c:ext>
            </c:extLst>
          </c:dPt>
          <c:dPt>
            <c:idx val="4"/>
            <c:bubble3D val="0"/>
            <c:extLst>
              <c:ext xmlns:c16="http://schemas.microsoft.com/office/drawing/2014/chart" uri="{C3380CC4-5D6E-409C-BE32-E72D297353CC}">
                <c16:uniqueId val="{00000004-BD2D-4964-9787-529B89D63A15}"/>
              </c:ext>
            </c:extLst>
          </c:dPt>
          <c:dLbls>
            <c:dLbl>
              <c:idx val="0"/>
              <c:layout>
                <c:manualLayout>
                  <c:x val="-0.12647076031978494"/>
                  <c:y val="0.19772705089180145"/>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BD2D-4964-9787-529B89D63A15}"/>
                </c:ext>
              </c:extLst>
            </c:dLbl>
            <c:dLbl>
              <c:idx val="1"/>
              <c:layout>
                <c:manualLayout>
                  <c:x val="-0.22667311981309488"/>
                  <c:y val="0.1117275037105984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BD2D-4964-9787-529B89D63A15}"/>
                </c:ext>
              </c:extLst>
            </c:dLbl>
            <c:dLbl>
              <c:idx val="2"/>
              <c:layout>
                <c:manualLayout>
                  <c:x val="-0.21352345157551"/>
                  <c:y val="-0.12493793866820961"/>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BD2D-4964-9787-529B89D63A15}"/>
                </c:ext>
              </c:extLst>
            </c:dLbl>
            <c:dLbl>
              <c:idx val="3"/>
              <c:layout>
                <c:manualLayout>
                  <c:x val="-1.7949177212621834E-2"/>
                  <c:y val="-0.11501617569369324"/>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D2D-4964-9787-529B89D63A15}"/>
                </c:ext>
              </c:extLst>
            </c:dLbl>
            <c:dLbl>
              <c:idx val="4"/>
              <c:layout>
                <c:manualLayout>
                  <c:x val="0.14720235254399758"/>
                  <c:y val="7.3712258811099093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D2D-4964-9787-529B89D63A15}"/>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Funds'!$D$6:$D$10</c:f>
              <c:numCache>
                <c:formatCode>0.0" FTE"</c:formatCode>
                <c:ptCount val="5"/>
                <c:pt idx="0">
                  <c:v>0.45</c:v>
                </c:pt>
                <c:pt idx="1">
                  <c:v>0.25</c:v>
                </c:pt>
                <c:pt idx="2">
                  <c:v>0.04</c:v>
                </c:pt>
              </c:numCache>
            </c:numRef>
          </c:val>
          <c:extLst>
            <c:ext xmlns:c16="http://schemas.microsoft.com/office/drawing/2014/chart" uri="{C3380CC4-5D6E-409C-BE32-E72D297353CC}">
              <c16:uniqueId val="{00000005-BD2D-4964-9787-529B89D63A1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U.S. In-Kind</a:t>
            </a:r>
          </a:p>
        </c:rich>
      </c:tx>
      <c:layout>
        <c:manualLayout>
          <c:xMode val="edge"/>
          <c:yMode val="edge"/>
          <c:x val="0.23292174372058241"/>
          <c:y val="1.0414698162729658E-3"/>
        </c:manualLayout>
      </c:layout>
      <c:overlay val="0"/>
      <c:spPr>
        <a:solidFill>
          <a:schemeClr val="accent1">
            <a:lumMod val="40000"/>
            <a:lumOff val="60000"/>
          </a:schemeClr>
        </a:solidFill>
      </c:spPr>
    </c:title>
    <c:autoTitleDeleted val="0"/>
    <c:plotArea>
      <c:layout>
        <c:manualLayout>
          <c:layoutTarget val="inner"/>
          <c:xMode val="edge"/>
          <c:yMode val="edge"/>
          <c:x val="2.3049524162647092E-2"/>
          <c:y val="0.15712912882694774"/>
          <c:w val="0.83331907680950168"/>
          <c:h val="0.72381223500908554"/>
        </c:manualLayout>
      </c:layout>
      <c:pieChart>
        <c:varyColors val="1"/>
        <c:ser>
          <c:idx val="0"/>
          <c:order val="0"/>
          <c:tx>
            <c:strRef>
              <c:f>'By WBS and Funds'!$E$5</c:f>
              <c:strCache>
                <c:ptCount val="1"/>
                <c:pt idx="0">
                  <c:v>US In-Kind</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1E6A-4F67-95C2-577E91A6B9DB}"/>
              </c:ext>
            </c:extLst>
          </c:dPt>
          <c:dPt>
            <c:idx val="1"/>
            <c:bubble3D val="0"/>
            <c:spPr>
              <a:solidFill>
                <a:schemeClr val="accent2">
                  <a:lumMod val="60000"/>
                  <a:lumOff val="40000"/>
                </a:schemeClr>
              </a:solidFill>
            </c:spPr>
            <c:extLst>
              <c:ext xmlns:c16="http://schemas.microsoft.com/office/drawing/2014/chart" uri="{C3380CC4-5D6E-409C-BE32-E72D297353CC}">
                <c16:uniqueId val="{00000001-1E6A-4F67-95C2-577E91A6B9DB}"/>
              </c:ext>
            </c:extLst>
          </c:dPt>
          <c:dPt>
            <c:idx val="2"/>
            <c:bubble3D val="0"/>
            <c:extLst>
              <c:ext xmlns:c16="http://schemas.microsoft.com/office/drawing/2014/chart" uri="{C3380CC4-5D6E-409C-BE32-E72D297353CC}">
                <c16:uniqueId val="{00000002-1E6A-4F67-95C2-577E91A6B9DB}"/>
              </c:ext>
            </c:extLst>
          </c:dPt>
          <c:dPt>
            <c:idx val="3"/>
            <c:bubble3D val="0"/>
            <c:spPr>
              <a:solidFill>
                <a:srgbClr val="FFFF00"/>
              </a:solidFill>
            </c:spPr>
            <c:extLst>
              <c:ext xmlns:c16="http://schemas.microsoft.com/office/drawing/2014/chart" uri="{C3380CC4-5D6E-409C-BE32-E72D297353CC}">
                <c16:uniqueId val="{00000003-1E6A-4F67-95C2-577E91A6B9DB}"/>
              </c:ext>
            </c:extLst>
          </c:dPt>
          <c:dPt>
            <c:idx val="4"/>
            <c:bubble3D val="0"/>
            <c:extLst>
              <c:ext xmlns:c16="http://schemas.microsoft.com/office/drawing/2014/chart" uri="{C3380CC4-5D6E-409C-BE32-E72D297353CC}">
                <c16:uniqueId val="{00000004-1E6A-4F67-95C2-577E91A6B9DB}"/>
              </c:ext>
            </c:extLst>
          </c:dPt>
          <c:dLbls>
            <c:dLbl>
              <c:idx val="0"/>
              <c:layout>
                <c:manualLayout>
                  <c:x val="-0.23750283856993912"/>
                  <c:y val="0.136385197856657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1E6A-4F67-95C2-577E91A6B9DB}"/>
                </c:ext>
              </c:extLst>
            </c:dLbl>
            <c:dLbl>
              <c:idx val="1"/>
              <c:layout>
                <c:manualLayout>
                  <c:x val="-0.16696560693811707"/>
                  <c:y val="-0.1107780337747170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1E6A-4F67-95C2-577E91A6B9DB}"/>
                </c:ext>
              </c:extLst>
            </c:dLbl>
            <c:dLbl>
              <c:idx val="2"/>
              <c:layout>
                <c:manualLayout>
                  <c:x val="1.3131357385001721E-2"/>
                  <c:y val="-2.254348431526445E-3"/>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1E6A-4F67-95C2-577E91A6B9DB}"/>
                </c:ext>
              </c:extLst>
            </c:dLbl>
            <c:dLbl>
              <c:idx val="3"/>
              <c:layout>
                <c:manualLayout>
                  <c:x val="0.13863452288374944"/>
                  <c:y val="-0.17380211818570601"/>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1E6A-4F67-95C2-577E91A6B9DB}"/>
                </c:ext>
              </c:extLst>
            </c:dLbl>
            <c:dLbl>
              <c:idx val="4"/>
              <c:layout>
                <c:manualLayout>
                  <c:x val="0.18990699802482611"/>
                  <c:y val="7.6268169354230086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1E6A-4F67-95C2-577E91A6B9DB}"/>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Funds'!$E$6:$E$10</c:f>
              <c:numCache>
                <c:formatCode>0.0" FTE"</c:formatCode>
                <c:ptCount val="5"/>
                <c:pt idx="0">
                  <c:v>3.45</c:v>
                </c:pt>
                <c:pt idx="1">
                  <c:v>0.55000000000000004</c:v>
                </c:pt>
                <c:pt idx="2">
                  <c:v>1.2300000000000004</c:v>
                </c:pt>
                <c:pt idx="3">
                  <c:v>0.05</c:v>
                </c:pt>
              </c:numCache>
            </c:numRef>
          </c:val>
          <c:extLst>
            <c:ext xmlns:c16="http://schemas.microsoft.com/office/drawing/2014/chart" uri="{C3380CC4-5D6E-409C-BE32-E72D297353CC}">
              <c16:uniqueId val="{00000005-1E6A-4F67-95C2-577E91A6B9D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Non U.S. In-Kind</a:t>
            </a:r>
          </a:p>
        </c:rich>
      </c:tx>
      <c:layout>
        <c:manualLayout>
          <c:xMode val="edge"/>
          <c:yMode val="edge"/>
          <c:x val="0.15605350801738019"/>
          <c:y val="6.1535433070866149E-3"/>
        </c:manualLayout>
      </c:layout>
      <c:overlay val="0"/>
      <c:spPr>
        <a:solidFill>
          <a:schemeClr val="accent4">
            <a:lumMod val="40000"/>
            <a:lumOff val="60000"/>
          </a:schemeClr>
        </a:solidFill>
      </c:spPr>
    </c:title>
    <c:autoTitleDeleted val="0"/>
    <c:plotArea>
      <c:layout>
        <c:manualLayout>
          <c:layoutTarget val="inner"/>
          <c:xMode val="edge"/>
          <c:yMode val="edge"/>
          <c:x val="1.5898905886807365E-2"/>
          <c:y val="0.15712912882694774"/>
          <c:w val="0.83331907680950168"/>
          <c:h val="0.72381223500908554"/>
        </c:manualLayout>
      </c:layout>
      <c:pieChart>
        <c:varyColors val="1"/>
        <c:ser>
          <c:idx val="0"/>
          <c:order val="0"/>
          <c:tx>
            <c:strRef>
              <c:f>'By WBS and Funds'!$F$5</c:f>
              <c:strCache>
                <c:ptCount val="1"/>
                <c:pt idx="0">
                  <c:v>Non-US 
In-kind</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B5AC-4339-B841-ADD2723BE9D5}"/>
              </c:ext>
            </c:extLst>
          </c:dPt>
          <c:dPt>
            <c:idx val="1"/>
            <c:bubble3D val="0"/>
            <c:spPr>
              <a:solidFill>
                <a:schemeClr val="accent2">
                  <a:lumMod val="60000"/>
                  <a:lumOff val="40000"/>
                </a:schemeClr>
              </a:solidFill>
            </c:spPr>
            <c:extLst>
              <c:ext xmlns:c16="http://schemas.microsoft.com/office/drawing/2014/chart" uri="{C3380CC4-5D6E-409C-BE32-E72D297353CC}">
                <c16:uniqueId val="{00000001-B5AC-4339-B841-ADD2723BE9D5}"/>
              </c:ext>
            </c:extLst>
          </c:dPt>
          <c:dPt>
            <c:idx val="2"/>
            <c:bubble3D val="0"/>
            <c:extLst>
              <c:ext xmlns:c16="http://schemas.microsoft.com/office/drawing/2014/chart" uri="{C3380CC4-5D6E-409C-BE32-E72D297353CC}">
                <c16:uniqueId val="{00000002-B5AC-4339-B841-ADD2723BE9D5}"/>
              </c:ext>
            </c:extLst>
          </c:dPt>
          <c:dPt>
            <c:idx val="3"/>
            <c:bubble3D val="0"/>
            <c:spPr>
              <a:solidFill>
                <a:srgbClr val="FFFF00"/>
              </a:solidFill>
            </c:spPr>
            <c:extLst>
              <c:ext xmlns:c16="http://schemas.microsoft.com/office/drawing/2014/chart" uri="{C3380CC4-5D6E-409C-BE32-E72D297353CC}">
                <c16:uniqueId val="{00000003-B5AC-4339-B841-ADD2723BE9D5}"/>
              </c:ext>
            </c:extLst>
          </c:dPt>
          <c:dPt>
            <c:idx val="4"/>
            <c:bubble3D val="0"/>
            <c:extLst>
              <c:ext xmlns:c16="http://schemas.microsoft.com/office/drawing/2014/chart" uri="{C3380CC4-5D6E-409C-BE32-E72D297353CC}">
                <c16:uniqueId val="{00000004-B5AC-4339-B841-ADD2723BE9D5}"/>
              </c:ext>
            </c:extLst>
          </c:dPt>
          <c:dLbls>
            <c:dLbl>
              <c:idx val="0"/>
              <c:layout>
                <c:manualLayout>
                  <c:x val="-0.19195121672372195"/>
                  <c:y val="0.21306251415058741"/>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B5AC-4339-B841-ADD2723BE9D5}"/>
                </c:ext>
              </c:extLst>
            </c:dLbl>
            <c:dLbl>
              <c:idx val="1"/>
              <c:layout>
                <c:manualLayout>
                  <c:x val="-0.17258056887071208"/>
                  <c:y val="5.2882392895776204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B5AC-4339-B841-ADD2723BE9D5}"/>
                </c:ext>
              </c:extLst>
            </c:dLbl>
            <c:dLbl>
              <c:idx val="2"/>
              <c:layout>
                <c:manualLayout>
                  <c:x val="-0.20782949884473287"/>
                  <c:y val="-0.12749405046413928"/>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B5AC-4339-B841-ADD2723BE9D5}"/>
                </c:ext>
              </c:extLst>
            </c:dLbl>
            <c:dLbl>
              <c:idx val="3"/>
              <c:layout>
                <c:manualLayout>
                  <c:x val="8.4541971941366631E-2"/>
                  <c:y val="-0.1559107443837890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5AC-4339-B841-ADD2723BE9D5}"/>
                </c:ext>
              </c:extLst>
            </c:dLbl>
            <c:dLbl>
              <c:idx val="4"/>
              <c:layout>
                <c:manualLayout>
                  <c:x val="0.11303863615933474"/>
                  <c:y val="0.1197186485874569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5AC-4339-B841-ADD2723BE9D5}"/>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Funds'!$F$6:$F$10</c:f>
              <c:numCache>
                <c:formatCode>0.0" FTE"</c:formatCode>
                <c:ptCount val="5"/>
                <c:pt idx="0">
                  <c:v>4.25</c:v>
                </c:pt>
                <c:pt idx="1">
                  <c:v>0.44999999999999996</c:v>
                </c:pt>
                <c:pt idx="2">
                  <c:v>2.2000000000000006</c:v>
                </c:pt>
              </c:numCache>
            </c:numRef>
          </c:val>
          <c:extLst>
            <c:ext xmlns:c16="http://schemas.microsoft.com/office/drawing/2014/chart" uri="{C3380CC4-5D6E-409C-BE32-E72D297353CC}">
              <c16:uniqueId val="{00000005-B5AC-4339-B841-ADD2723BE9D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Proposal by Source of Funds
MoU v8.3  April 2010, FY2011 (FTE)</a:t>
            </a:r>
          </a:p>
        </c:rich>
      </c:tx>
      <c:layout>
        <c:manualLayout>
          <c:xMode val="edge"/>
          <c:yMode val="edge"/>
          <c:x val="0.11851284519214032"/>
          <c:y val="3.9840433853053137E-2"/>
        </c:manualLayout>
      </c:layout>
      <c:overlay val="0"/>
      <c:spPr>
        <a:noFill/>
        <a:ln w="25400">
          <a:noFill/>
        </a:ln>
      </c:spPr>
    </c:title>
    <c:autoTitleDeleted val="0"/>
    <c:plotArea>
      <c:layout>
        <c:manualLayout>
          <c:layoutTarget val="inner"/>
          <c:xMode val="edge"/>
          <c:yMode val="edge"/>
          <c:x val="2.5757279621791841E-2"/>
          <c:y val="0.21420916135089091"/>
          <c:w val="0.45648507089211793"/>
          <c:h val="0.75051524628249944"/>
        </c:manualLayout>
      </c:layout>
      <c:pieChart>
        <c:varyColors val="1"/>
        <c:ser>
          <c:idx val="0"/>
          <c:order val="0"/>
          <c:spPr>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E95B-438D-8DBB-F5CF488EDA60}"/>
                </c:ext>
              </c:extLst>
            </c:dLbl>
            <c:dLbl>
              <c:idx val="1"/>
              <c:layout>
                <c:manualLayout>
                  <c:x val="-5.1471612915100391E-2"/>
                  <c:y val="-0.1046743402127702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95B-438D-8DBB-F5CF488EDA60}"/>
                </c:ext>
              </c:extLst>
            </c:dLbl>
            <c:dLbl>
              <c:idx val="2"/>
              <c:layout>
                <c:manualLayout>
                  <c:x val="8.8482922536254768E-2"/>
                  <c:y val="-0.1056958281928003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95B-438D-8DBB-F5CF488EDA60}"/>
                </c:ext>
              </c:extLst>
            </c:dLbl>
            <c:dLbl>
              <c:idx val="3"/>
              <c:layout>
                <c:manualLayout>
                  <c:x val="0.11691022964509394"/>
                  <c:y val="4.8563831702065623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95B-438D-8DBB-F5CF488EDA60}"/>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WBS'!$BJ$635:$BM$635</c:f>
            </c:multiLvlStrRef>
          </c:cat>
          <c:val>
            <c:numRef>
              <c:f>'M&amp;O activities sorted by WBS'!$BJ$636:$BM$636</c:f>
            </c:numRef>
          </c:val>
          <c:extLst>
            <c:ext xmlns:c16="http://schemas.microsoft.com/office/drawing/2014/chart" uri="{C3380CC4-5D6E-409C-BE32-E72D297353CC}">
              <c16:uniqueId val="{00000004-E95B-438D-8DBB-F5CF488EDA60}"/>
            </c:ext>
          </c:extLst>
        </c:ser>
        <c:ser>
          <c:idx val="1"/>
          <c:order val="1"/>
          <c:cat>
            <c:multiLvlStrRef>
              <c:f>'M&amp;O activities sorted by WBS'!$BJ$635:$BM$635</c:f>
            </c:multiLvlStrRef>
          </c:cat>
          <c:val>
            <c:numRef>
              <c:f>'M&amp;O activities sorted by WBS'!$BJ$637:$BM$637</c:f>
            </c:numRef>
          </c:val>
          <c:extLst>
            <c:ext xmlns:c16="http://schemas.microsoft.com/office/drawing/2014/chart" uri="{C3380CC4-5D6E-409C-BE32-E72D297353CC}">
              <c16:uniqueId val="{00000005-E95B-438D-8DBB-F5CF488EDA6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9454020458105936"/>
          <c:y val="0.45535346161200047"/>
          <c:w val="0.27938257067671479"/>
          <c:h val="0.24183866089586487"/>
        </c:manualLayout>
      </c:layout>
      <c:overlay val="0"/>
      <c:spPr>
        <a:solidFill>
          <a:srgbClr val="E6E6E6"/>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E6E6E6"/>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[IceCube M&amp;O Staffing Matrix sort by WBS v28.0 2020.06.xlsx]charts!PivotTable3</c:name>
    <c:fmtId val="0"/>
  </c:pivotSource>
  <c:chart>
    <c:title>
      <c:tx>
        <c:rich>
          <a:bodyPr/>
          <a:lstStyle/>
          <a:p>
            <a:pPr>
              <a:defRPr sz="1600" b="1" i="0" u="none" strike="noStrike" baseline="0">
                <a:solidFill>
                  <a:srgbClr val="000000"/>
                </a:solidFill>
                <a:latin typeface="Calibri"/>
                <a:ea typeface="Calibri"/>
                <a:cs typeface="Calibri"/>
              </a:defRPr>
            </a:pPr>
            <a:r>
              <a:rPr lang="en-US"/>
              <a:t>IceCube M&amp;O Responsibilities FY2011-FY2013 (FTE)</a:t>
            </a:r>
          </a:p>
        </c:rich>
      </c:tx>
      <c:overlay val="1"/>
    </c:title>
    <c:autoTitleDeleted val="0"/>
    <c:pivotFmts>
      <c:pivotFmt>
        <c:idx val="0"/>
        <c:spPr>
          <a:solidFill>
            <a:schemeClr val="accent6">
              <a:lumMod val="75000"/>
            </a:schemeClr>
          </a:solidFill>
        </c:spPr>
        <c:marker>
          <c:symbol val="none"/>
        </c:marker>
        <c:dLbl>
          <c:idx val="0"/>
          <c:numFmt formatCode="#,##0.0" sourceLinked="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tx2">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5">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6">
              <a:lumMod val="75000"/>
            </a:schemeClr>
          </a:solidFill>
        </c:spPr>
        <c:marker>
          <c:symbol val="none"/>
        </c:marker>
        <c:dLbl>
          <c:idx val="0"/>
          <c:numFmt formatCode="#,##0.0" sourceLinked="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5"/>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1"/>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tx2">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4"/>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5"/>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6"/>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7"/>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8"/>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9"/>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5">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1"/>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charts!$B$3:$B$4</c:f>
              <c:strCache>
                <c:ptCount val="1"/>
                <c:pt idx="0">
                  <c:v>Sum of U.S. M&amp;O Core</c:v>
                </c:pt>
              </c:strCache>
            </c:strRef>
          </c:tx>
          <c:spPr>
            <a:solidFill>
              <a:schemeClr val="accent6">
                <a:lumMod val="75000"/>
              </a:schemeClr>
            </a:solidFill>
          </c:spPr>
          <c:invertIfNegative val="0"/>
          <c:dLbls>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AF-4B11-8B4C-5388CD0DBB5F}"/>
                </c:ext>
              </c:extLst>
            </c:dLbl>
            <c:dLbl>
              <c:idx val="1"/>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AF-4B11-8B4C-5388CD0DBB5F}"/>
                </c:ext>
              </c:extLst>
            </c:dLbl>
            <c:dLbl>
              <c:idx val="2"/>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AF-4B11-8B4C-5388CD0DBB5F}"/>
                </c:ext>
              </c:extLst>
            </c:dLbl>
            <c:dLbl>
              <c:idx val="3"/>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AF-4B11-8B4C-5388CD0DBB5F}"/>
                </c:ext>
              </c:extLst>
            </c:dLbl>
            <c:dLbl>
              <c:idx val="4"/>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AF-4B11-8B4C-5388CD0DBB5F}"/>
                </c:ext>
              </c:extLst>
            </c:dLbl>
            <c:dLbl>
              <c:idx val="5"/>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AF-4B11-8B4C-5388CD0DBB5F}"/>
                </c:ext>
              </c:extLst>
            </c:dLbl>
            <c:dLbl>
              <c:idx val="6"/>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AF-4B11-8B4C-5388CD0DBB5F}"/>
                </c:ext>
              </c:extLst>
            </c:dLbl>
            <c:numFmt formatCode="#,##0.0" sourceLinked="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charts!$B$5:$B$12</c:f>
              <c:numCache>
                <c:formatCode>0.0</c:formatCode>
                <c:ptCount val="7"/>
                <c:pt idx="0">
                  <c:v>31.507283333333334</c:v>
                </c:pt>
                <c:pt idx="1">
                  <c:v>31.507283333333302</c:v>
                </c:pt>
                <c:pt idx="2">
                  <c:v>30.857283333333335</c:v>
                </c:pt>
                <c:pt idx="3">
                  <c:v>31.032283333333336</c:v>
                </c:pt>
                <c:pt idx="4">
                  <c:v>32.416333333333334</c:v>
                </c:pt>
                <c:pt idx="5">
                  <c:v>33.725000000000001</c:v>
                </c:pt>
                <c:pt idx="6">
                  <c:v>33.175000000000004</c:v>
                </c:pt>
              </c:numCache>
            </c:numRef>
          </c:val>
          <c:extLst>
            <c:ext xmlns:c16="http://schemas.microsoft.com/office/drawing/2014/chart" uri="{C3380CC4-5D6E-409C-BE32-E72D297353CC}">
              <c16:uniqueId val="{00000007-69AF-4B11-8B4C-5388CD0DBB5F}"/>
            </c:ext>
          </c:extLst>
        </c:ser>
        <c:ser>
          <c:idx val="1"/>
          <c:order val="1"/>
          <c:tx>
            <c:strRef>
              <c:f>charts!$C$3:$C$4</c:f>
              <c:strCache>
                <c:ptCount val="1"/>
                <c:pt idx="0">
                  <c:v>Sum of U.S. Base Grants</c:v>
                </c:pt>
              </c:strCache>
            </c:strRef>
          </c:tx>
          <c:spPr>
            <a:solidFill>
              <a:schemeClr val="tx2">
                <a:lumMod val="40000"/>
                <a:lumOff val="60000"/>
              </a:schemeClr>
            </a:solidFill>
          </c:spPr>
          <c:invertIfNegative val="0"/>
          <c:dLbls>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AF-4B11-8B4C-5388CD0DBB5F}"/>
                </c:ext>
              </c:extLst>
            </c:dLbl>
            <c:dLbl>
              <c:idx val="1"/>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AF-4B11-8B4C-5388CD0DBB5F}"/>
                </c:ext>
              </c:extLst>
            </c:dLbl>
            <c:dLbl>
              <c:idx val="2"/>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AF-4B11-8B4C-5388CD0DBB5F}"/>
                </c:ext>
              </c:extLst>
            </c:dLbl>
            <c:dLbl>
              <c:idx val="3"/>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AF-4B11-8B4C-5388CD0DBB5F}"/>
                </c:ext>
              </c:extLst>
            </c:dLbl>
            <c:dLbl>
              <c:idx val="4"/>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9AF-4B11-8B4C-5388CD0DBB5F}"/>
                </c:ext>
              </c:extLst>
            </c:dLbl>
            <c:dLbl>
              <c:idx val="5"/>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9AF-4B11-8B4C-5388CD0DBB5F}"/>
                </c:ext>
              </c:extLst>
            </c:dLbl>
            <c:dLbl>
              <c:idx val="6"/>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9AF-4B11-8B4C-5388CD0DBB5F}"/>
                </c:ext>
              </c:extLst>
            </c:dLbl>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charts!$C$5:$C$12</c:f>
              <c:numCache>
                <c:formatCode>0.0</c:formatCode>
                <c:ptCount val="7"/>
                <c:pt idx="0">
                  <c:v>14.82</c:v>
                </c:pt>
                <c:pt idx="1">
                  <c:v>12.83</c:v>
                </c:pt>
                <c:pt idx="2">
                  <c:v>14.17</c:v>
                </c:pt>
                <c:pt idx="3">
                  <c:v>14.296666666666665</c:v>
                </c:pt>
                <c:pt idx="4">
                  <c:v>14.490000000000002</c:v>
                </c:pt>
                <c:pt idx="5">
                  <c:v>15.389999999999999</c:v>
                </c:pt>
                <c:pt idx="6">
                  <c:v>15.540000000000001</c:v>
                </c:pt>
              </c:numCache>
            </c:numRef>
          </c:val>
          <c:extLst>
            <c:ext xmlns:c16="http://schemas.microsoft.com/office/drawing/2014/chart" uri="{C3380CC4-5D6E-409C-BE32-E72D297353CC}">
              <c16:uniqueId val="{0000000F-69AF-4B11-8B4C-5388CD0DBB5F}"/>
            </c:ext>
          </c:extLst>
        </c:ser>
        <c:ser>
          <c:idx val="2"/>
          <c:order val="2"/>
          <c:tx>
            <c:strRef>
              <c:f>charts!$D$3:$D$4</c:f>
              <c:strCache>
                <c:ptCount val="1"/>
                <c:pt idx="0">
                  <c:v>Sum of U.S. Institutional In-Kind</c:v>
                </c:pt>
              </c:strCache>
            </c:strRef>
          </c:tx>
          <c:spPr>
            <a:solidFill>
              <a:schemeClr val="accent5">
                <a:lumMod val="40000"/>
                <a:lumOff val="60000"/>
              </a:schemeClr>
            </a:solidFill>
          </c:spPr>
          <c:invertIfNegative val="0"/>
          <c:dLbls>
            <c:dLbl>
              <c:idx val="6"/>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9AF-4B11-8B4C-5388CD0DBB5F}"/>
                </c:ext>
              </c:extLst>
            </c:dLbl>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charts!$D$5:$D$12</c:f>
              <c:numCache>
                <c:formatCode>0.0</c:formatCode>
                <c:ptCount val="7"/>
                <c:pt idx="0">
                  <c:v>7.1366666666666667</c:v>
                </c:pt>
                <c:pt idx="1">
                  <c:v>8.2966666666666669</c:v>
                </c:pt>
                <c:pt idx="2">
                  <c:v>8.1716666666666669</c:v>
                </c:pt>
                <c:pt idx="3">
                  <c:v>8.1416666666666675</c:v>
                </c:pt>
                <c:pt idx="4">
                  <c:v>7.3516666666666666</c:v>
                </c:pt>
                <c:pt idx="5">
                  <c:v>7.335</c:v>
                </c:pt>
                <c:pt idx="6">
                  <c:v>7.4849999999999994</c:v>
                </c:pt>
              </c:numCache>
            </c:numRef>
          </c:val>
          <c:extLst>
            <c:ext xmlns:c16="http://schemas.microsoft.com/office/drawing/2014/chart" uri="{C3380CC4-5D6E-409C-BE32-E72D297353CC}">
              <c16:uniqueId val="{00000011-69AF-4B11-8B4C-5388CD0DBB5F}"/>
            </c:ext>
          </c:extLst>
        </c:ser>
        <c:ser>
          <c:idx val="3"/>
          <c:order val="3"/>
          <c:tx>
            <c:strRef>
              <c:f>charts!$E$3:$E$4</c:f>
              <c:strCache>
                <c:ptCount val="1"/>
                <c:pt idx="0">
                  <c:v>Sum of Europe &amp; Asia Pacific In-Kind</c:v>
                </c:pt>
              </c:strCache>
            </c:strRef>
          </c:tx>
          <c:invertIfNegative val="0"/>
          <c:dLbls>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9AF-4B11-8B4C-5388CD0DBB5F}"/>
                </c:ext>
              </c:extLst>
            </c:dLbl>
            <c:dLbl>
              <c:idx val="3"/>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9AF-4B11-8B4C-5388CD0DBB5F}"/>
                </c:ext>
              </c:extLst>
            </c:dLbl>
            <c:dLbl>
              <c:idx val="4"/>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9AF-4B11-8B4C-5388CD0DBB5F}"/>
                </c:ext>
              </c:extLst>
            </c:dLbl>
            <c:dLbl>
              <c:idx val="5"/>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9AF-4B11-8B4C-5388CD0DBB5F}"/>
                </c:ext>
              </c:extLst>
            </c:dLbl>
            <c:dLbl>
              <c:idx val="6"/>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9AF-4B11-8B4C-5388CD0DBB5F}"/>
                </c:ext>
              </c:extLst>
            </c:dLbl>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charts!$E$5:$E$12</c:f>
              <c:numCache>
                <c:formatCode>0.0</c:formatCode>
                <c:ptCount val="7"/>
                <c:pt idx="0">
                  <c:v>29.87</c:v>
                </c:pt>
                <c:pt idx="1">
                  <c:v>28.055</c:v>
                </c:pt>
                <c:pt idx="2">
                  <c:v>27.024999999999999</c:v>
                </c:pt>
                <c:pt idx="3">
                  <c:v>28.505000000000003</c:v>
                </c:pt>
                <c:pt idx="4">
                  <c:v>31.295000000000002</c:v>
                </c:pt>
                <c:pt idx="5">
                  <c:v>31.895</c:v>
                </c:pt>
                <c:pt idx="6">
                  <c:v>31.615000000000002</c:v>
                </c:pt>
              </c:numCache>
            </c:numRef>
          </c:val>
          <c:extLst>
            <c:ext xmlns:c16="http://schemas.microsoft.com/office/drawing/2014/chart" uri="{C3380CC4-5D6E-409C-BE32-E72D297353CC}">
              <c16:uniqueId val="{00000017-69AF-4B11-8B4C-5388CD0DBB5F}"/>
            </c:ext>
          </c:extLst>
        </c:ser>
        <c:dLbls>
          <c:showLegendKey val="0"/>
          <c:showVal val="0"/>
          <c:showCatName val="0"/>
          <c:showSerName val="0"/>
          <c:showPercent val="0"/>
          <c:showBubbleSize val="0"/>
        </c:dLbls>
        <c:gapWidth val="150"/>
        <c:axId val="397900368"/>
        <c:axId val="1"/>
      </c:barChart>
      <c:catAx>
        <c:axId val="397900368"/>
        <c:scaling>
          <c:orientation val="minMax"/>
        </c:scaling>
        <c:delete val="0"/>
        <c:axPos val="b"/>
        <c:numFmt formatCode="General" sourceLinked="1"/>
        <c:majorTickMark val="out"/>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35"/>
        </c:scaling>
        <c:delete val="0"/>
        <c:axPos val="l"/>
        <c:majorGridlines/>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7900368"/>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IceCube M&amp;O Responsibilities</a:t>
            </a:r>
          </a:p>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FY2011-FY2013 (FTE)</a:t>
            </a:r>
          </a:p>
        </c:rich>
      </c:tx>
      <c:layout>
        <c:manualLayout>
          <c:xMode val="edge"/>
          <c:yMode val="edge"/>
          <c:x val="5.590286639071302E-2"/>
          <c:y val="1.286932262606247E-2"/>
        </c:manualLayout>
      </c:layout>
      <c:overlay val="1"/>
      <c:spPr>
        <a:solidFill>
          <a:schemeClr val="bg1"/>
        </a:solidFill>
      </c:spPr>
    </c:title>
    <c:autoTitleDeleted val="0"/>
    <c:plotArea>
      <c:layout>
        <c:manualLayout>
          <c:layoutTarget val="inner"/>
          <c:xMode val="edge"/>
          <c:yMode val="edge"/>
          <c:x val="6.6386117298957437E-2"/>
          <c:y val="0.23939031755328527"/>
          <c:w val="0.92049636715198457"/>
          <c:h val="0.57346489257081079"/>
        </c:manualLayout>
      </c:layout>
      <c:barChart>
        <c:barDir val="col"/>
        <c:grouping val="stacked"/>
        <c:varyColors val="0"/>
        <c:ser>
          <c:idx val="0"/>
          <c:order val="0"/>
          <c:tx>
            <c:v>Sum of U.S. M&amp;O Core</c:v>
          </c:tx>
          <c:spPr>
            <a:solidFill>
              <a:srgbClr val="FF9933"/>
            </a:solidFill>
          </c:spPr>
          <c:invertIfNegative val="0"/>
          <c:dLbls>
            <c:dLbl>
              <c:idx val="0"/>
              <c:layout>
                <c:manualLayout>
                  <c:x val="1.0175376437361129E-17"/>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4D-4A45-B077-E003907A80A8}"/>
                </c:ext>
              </c:extLst>
            </c:dLbl>
            <c:dLbl>
              <c:idx val="1"/>
              <c:layout>
                <c:manualLayout>
                  <c:x val="2.2201077783661162E-3"/>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4D-4A45-B077-E003907A80A8}"/>
                </c:ext>
              </c:extLst>
            </c:dLbl>
            <c:dLbl>
              <c:idx val="2"/>
              <c:layout>
                <c:manualLayout>
                  <c:x val="2.2201077783661162E-3"/>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4D-4A45-B077-E003907A80A8}"/>
                </c:ext>
              </c:extLst>
            </c:dLbl>
            <c:dLbl>
              <c:idx val="3"/>
              <c:layout>
                <c:manualLayout>
                  <c:x val="0"/>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4D-4A45-B077-E003907A80A8}"/>
                </c:ext>
              </c:extLst>
            </c:dLbl>
            <c:dLbl>
              <c:idx val="4"/>
              <c:layout>
                <c:manualLayout>
                  <c:x val="0"/>
                  <c:y val="1.932699938696381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4D-4A45-B077-E003907A80A8}"/>
                </c:ext>
              </c:extLst>
            </c:dLbl>
            <c:dLbl>
              <c:idx val="5"/>
              <c:layout>
                <c:manualLayout>
                  <c:x val="2.2201077783661162E-3"/>
                  <c:y val="1.932699938696381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4D-4A45-B077-E003907A80A8}"/>
                </c:ext>
              </c:extLst>
            </c:dLbl>
            <c:dLbl>
              <c:idx val="6"/>
              <c:layout>
                <c:manualLayout>
                  <c:x val="4.4402155567322323E-3"/>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(2)'!$B$5:$B$15</c:f>
              <c:numCache>
                <c:formatCode>0.0</c:formatCode>
                <c:ptCount val="10"/>
                <c:pt idx="0">
                  <c:v>31.507283333333302</c:v>
                </c:pt>
                <c:pt idx="1">
                  <c:v>30.857283333333335</c:v>
                </c:pt>
                <c:pt idx="2">
                  <c:v>31.032283333333336</c:v>
                </c:pt>
                <c:pt idx="3">
                  <c:v>32.416333333333334</c:v>
                </c:pt>
                <c:pt idx="4">
                  <c:v>33.725000000000001</c:v>
                </c:pt>
                <c:pt idx="5">
                  <c:v>33.85</c:v>
                </c:pt>
                <c:pt idx="6">
                  <c:v>34.375</c:v>
                </c:pt>
                <c:pt idx="7">
                  <c:v>33.875</c:v>
                </c:pt>
                <c:pt idx="8">
                  <c:v>35.26</c:v>
                </c:pt>
                <c:pt idx="9">
                  <c:v>37.989999999999995</c:v>
                </c:pt>
              </c:numCache>
            </c:numRef>
          </c:val>
          <c:extLst>
            <c:ext xmlns:c16="http://schemas.microsoft.com/office/drawing/2014/chart" uri="{C3380CC4-5D6E-409C-BE32-E72D297353CC}">
              <c16:uniqueId val="{00000007-8A4D-4A45-B077-E003907A80A8}"/>
            </c:ext>
          </c:extLst>
        </c:ser>
        <c:ser>
          <c:idx val="1"/>
          <c:order val="1"/>
          <c:tx>
            <c:v>Sum of U.S. Base Grants</c:v>
          </c:tx>
          <c:spPr>
            <a:solidFill>
              <a:schemeClr val="tx2">
                <a:lumMod val="40000"/>
                <a:lumOff val="60000"/>
              </a:schemeClr>
            </a:solidFill>
          </c:spPr>
          <c:invertIfNegative val="0"/>
          <c:dLbls>
            <c:dLbl>
              <c:idx val="0"/>
              <c:layout>
                <c:manualLayout>
                  <c:x val="2.2242941142347136E-3"/>
                  <c:y val="9.6672976253929718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A4D-4A45-B077-E003907A80A8}"/>
                </c:ext>
              </c:extLst>
            </c:dLbl>
            <c:dLbl>
              <c:idx val="1"/>
              <c:layout>
                <c:manualLayout>
                  <c:x val="4.4912864152850461E-4"/>
                  <c:y val="1.5453084435653357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A4D-4A45-B077-E003907A80A8}"/>
                </c:ext>
              </c:extLst>
            </c:dLbl>
            <c:dLbl>
              <c:idx val="2"/>
              <c:layout>
                <c:manualLayout>
                  <c:x val="4.4912864152850461E-4"/>
                  <c:y val="1.1399816386957394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A4D-4A45-B077-E003907A80A8}"/>
                </c:ext>
              </c:extLst>
            </c:dLbl>
            <c:dLbl>
              <c:idx val="3"/>
              <c:layout>
                <c:manualLayout>
                  <c:x val="-1.4716095270699858E-3"/>
                  <c:y val="0"/>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A4D-4A45-B077-E003907A80A8}"/>
                </c:ext>
              </c:extLst>
            </c:dLbl>
            <c:dLbl>
              <c:idx val="4"/>
              <c:layout>
                <c:manualLayout>
                  <c:x val="2.9947343538579417E-4"/>
                  <c:y val="1.1653145640000892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A4D-4A45-B077-E003907A80A8}"/>
                </c:ext>
              </c:extLst>
            </c:dLbl>
            <c:dLbl>
              <c:idx val="5"/>
              <c:layout>
                <c:manualLayout>
                  <c:x val="5.9878384767121499E-4"/>
                  <c:y val="9.6751508322372622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A4D-4A45-B077-E003907A80A8}"/>
                </c:ext>
              </c:extLst>
            </c:dLbl>
            <c:dLbl>
              <c:idx val="6"/>
              <c:layout>
                <c:manualLayout>
                  <c:x val="-1.6212647332126962E-3"/>
                  <c:y val="6.446216172944841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(2)'!$C$5:$C$15</c:f>
              <c:numCache>
                <c:formatCode>0.0</c:formatCode>
                <c:ptCount val="10"/>
                <c:pt idx="0">
                  <c:v>12.83</c:v>
                </c:pt>
                <c:pt idx="1">
                  <c:v>14.17</c:v>
                </c:pt>
                <c:pt idx="2">
                  <c:v>14.296666666666665</c:v>
                </c:pt>
                <c:pt idx="3">
                  <c:v>14.490000000000002</c:v>
                </c:pt>
                <c:pt idx="4">
                  <c:v>15.389999999999999</c:v>
                </c:pt>
                <c:pt idx="5">
                  <c:v>14.86</c:v>
                </c:pt>
                <c:pt idx="6">
                  <c:v>13.955000000000002</c:v>
                </c:pt>
                <c:pt idx="7">
                  <c:v>12.780000000000001</c:v>
                </c:pt>
                <c:pt idx="8">
                  <c:v>12.779999999999998</c:v>
                </c:pt>
                <c:pt idx="9">
                  <c:v>6.620000000000001</c:v>
                </c:pt>
              </c:numCache>
            </c:numRef>
          </c:val>
          <c:extLst>
            <c:ext xmlns:c16="http://schemas.microsoft.com/office/drawing/2014/chart" uri="{C3380CC4-5D6E-409C-BE32-E72D297353CC}">
              <c16:uniqueId val="{0000000F-8A4D-4A45-B077-E003907A80A8}"/>
            </c:ext>
          </c:extLst>
        </c:ser>
        <c:ser>
          <c:idx val="2"/>
          <c:order val="2"/>
          <c:tx>
            <c:v>Sum of U.S. Institutional In-Kind</c:v>
          </c:tx>
          <c:spPr>
            <a:solidFill>
              <a:schemeClr val="accent5">
                <a:lumMod val="40000"/>
                <a:lumOff val="60000"/>
              </a:schemeClr>
            </a:solidFill>
          </c:spPr>
          <c:invertIfNegative val="0"/>
          <c:dLbls>
            <c:dLbl>
              <c:idx val="0"/>
              <c:layout>
                <c:manualLayout>
                  <c:x val="0"/>
                  <c:y val="1.2884666257975875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A4D-4A45-B077-E003907A80A8}"/>
                </c:ext>
              </c:extLst>
            </c:dLbl>
            <c:dLbl>
              <c:idx val="1"/>
              <c:layout>
                <c:manualLayout>
                  <c:x val="2.3687256484243818E-3"/>
                  <c:y val="2.3306291280001784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A4D-4A45-B077-E003907A80A8}"/>
                </c:ext>
              </c:extLst>
            </c:dLbl>
            <c:dLbl>
              <c:idx val="2"/>
              <c:layout>
                <c:manualLayout>
                  <c:x val="1.0483711457508469E-6"/>
                  <c:y val="6.4540693797891895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A4D-4A45-B077-E003907A80A8}"/>
                </c:ext>
              </c:extLst>
            </c:dLbl>
            <c:dLbl>
              <c:idx val="3"/>
              <c:layout>
                <c:manualLayout>
                  <c:x val="2.2201006296517101E-3"/>
                  <c:y val="9.6751508322372622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A4D-4A45-B077-E003907A80A8}"/>
                </c:ext>
              </c:extLst>
            </c:dLbl>
            <c:dLbl>
              <c:idx val="4"/>
              <c:layout>
                <c:manualLayout>
                  <c:x val="-8.1403011498889031E-17"/>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A4D-4A45-B077-E003907A80A8}"/>
                </c:ext>
              </c:extLst>
            </c:dLbl>
            <c:dLbl>
              <c:idx val="5"/>
              <c:layout>
                <c:manualLayout>
                  <c:x val="0"/>
                  <c:y val="3.236534536883726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A4D-4A45-B077-E003907A80A8}"/>
                </c:ext>
              </c:extLst>
            </c:dLbl>
            <c:dLbl>
              <c:idx val="6"/>
              <c:layout>
                <c:manualLayout>
                  <c:x val="2.2201006296517101E-3"/>
                  <c:y val="9.671350893441609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(2)'!$D$5:$D$15</c:f>
              <c:numCache>
                <c:formatCode>0.0</c:formatCode>
                <c:ptCount val="10"/>
                <c:pt idx="0">
                  <c:v>8.2966666666666669</c:v>
                </c:pt>
                <c:pt idx="1">
                  <c:v>8.1716666666666669</c:v>
                </c:pt>
                <c:pt idx="2">
                  <c:v>8.1416666666666675</c:v>
                </c:pt>
                <c:pt idx="3">
                  <c:v>7.3516666666666666</c:v>
                </c:pt>
                <c:pt idx="4">
                  <c:v>7.335</c:v>
                </c:pt>
                <c:pt idx="5">
                  <c:v>7.8350000000000009</c:v>
                </c:pt>
                <c:pt idx="6">
                  <c:v>7.9150000000000009</c:v>
                </c:pt>
                <c:pt idx="7">
                  <c:v>8.490000000000002</c:v>
                </c:pt>
                <c:pt idx="8">
                  <c:v>7.3150000000000013</c:v>
                </c:pt>
                <c:pt idx="9">
                  <c:v>21.45</c:v>
                </c:pt>
              </c:numCache>
            </c:numRef>
          </c:val>
          <c:extLst>
            <c:ext xmlns:c16="http://schemas.microsoft.com/office/drawing/2014/chart" uri="{C3380CC4-5D6E-409C-BE32-E72D297353CC}">
              <c16:uniqueId val="{00000017-8A4D-4A45-B077-E003907A80A8}"/>
            </c:ext>
          </c:extLst>
        </c:ser>
        <c:ser>
          <c:idx val="3"/>
          <c:order val="3"/>
          <c:tx>
            <c:v>Sum of Europe &amp; Asia Pacific In-Kind</c:v>
          </c:tx>
          <c:spPr>
            <a:solidFill>
              <a:schemeClr val="accent4">
                <a:lumMod val="60000"/>
                <a:lumOff val="40000"/>
              </a:schemeClr>
            </a:solidFill>
          </c:spPr>
          <c:invertIfNegative val="0"/>
          <c:dLbls>
            <c:dLbl>
              <c:idx val="0"/>
              <c:layout>
                <c:manualLayout>
                  <c:x val="0"/>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A4D-4A45-B077-E003907A80A8}"/>
                </c:ext>
              </c:extLst>
            </c:dLbl>
            <c:dLbl>
              <c:idx val="1"/>
              <c:layout>
                <c:manualLayout>
                  <c:x val="4.4402155567322323E-3"/>
                  <c:y val="1.6105832822469815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A4D-4A45-B077-E003907A80A8}"/>
                </c:ext>
              </c:extLst>
            </c:dLbl>
            <c:dLbl>
              <c:idx val="3"/>
              <c:layout>
                <c:manualLayout>
                  <c:x val="0"/>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A4D-4A45-B077-E003907A80A8}"/>
                </c:ext>
              </c:extLst>
            </c:dLbl>
            <c:dLbl>
              <c:idx val="4"/>
              <c:layout>
                <c:manualLayout>
                  <c:x val="0"/>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A4D-4A45-B077-E003907A80A8}"/>
                </c:ext>
              </c:extLst>
            </c:dLbl>
            <c:dLbl>
              <c:idx val="5"/>
              <c:layout>
                <c:manualLayout>
                  <c:x val="0"/>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A4D-4A45-B077-E003907A80A8}"/>
                </c:ext>
              </c:extLst>
            </c:dLbl>
            <c:dLbl>
              <c:idx val="6"/>
              <c:layout>
                <c:manualLayout>
                  <c:x val="2.2201077783661162E-3"/>
                  <c:y val="1.932699938696381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(2)'!$E$5:$E$15</c:f>
              <c:numCache>
                <c:formatCode>0.0</c:formatCode>
                <c:ptCount val="10"/>
                <c:pt idx="0">
                  <c:v>28.055</c:v>
                </c:pt>
                <c:pt idx="1">
                  <c:v>27.024999999999999</c:v>
                </c:pt>
                <c:pt idx="2">
                  <c:v>28.505000000000003</c:v>
                </c:pt>
                <c:pt idx="3">
                  <c:v>31.295000000000002</c:v>
                </c:pt>
                <c:pt idx="4">
                  <c:v>31.895</c:v>
                </c:pt>
                <c:pt idx="5">
                  <c:v>32.965000000000003</c:v>
                </c:pt>
                <c:pt idx="6">
                  <c:v>33.625</c:v>
                </c:pt>
                <c:pt idx="7">
                  <c:v>37.064999999999998</c:v>
                </c:pt>
                <c:pt idx="8">
                  <c:v>37.525000000000006</c:v>
                </c:pt>
                <c:pt idx="9">
                  <c:v>33.955000000000005</c:v>
                </c:pt>
              </c:numCache>
            </c:numRef>
          </c:val>
          <c:extLst>
            <c:ext xmlns:c16="http://schemas.microsoft.com/office/drawing/2014/chart" uri="{C3380CC4-5D6E-409C-BE32-E72D297353CC}">
              <c16:uniqueId val="{0000001E-8A4D-4A45-B077-E003907A80A8}"/>
            </c:ext>
          </c:extLst>
        </c:ser>
        <c:dLbls>
          <c:showLegendKey val="0"/>
          <c:showVal val="0"/>
          <c:showCatName val="0"/>
          <c:showSerName val="0"/>
          <c:showPercent val="0"/>
          <c:showBubbleSize val="0"/>
        </c:dLbls>
        <c:gapWidth val="150"/>
        <c:overlap val="100"/>
        <c:axId val="397897088"/>
        <c:axId val="1"/>
      </c:barChart>
      <c:catAx>
        <c:axId val="397897088"/>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90"/>
        </c:scaling>
        <c:delete val="0"/>
        <c:axPos val="l"/>
        <c:majorGridlines/>
        <c:title>
          <c:tx>
            <c:rich>
              <a:bodyPr rot="0" vert="horz"/>
              <a:lstStyle/>
              <a:p>
                <a:pPr algn="ctr">
                  <a:defRPr sz="1400" b="0" i="0" u="none" strike="noStrike" baseline="0">
                    <a:solidFill>
                      <a:srgbClr val="000000"/>
                    </a:solidFill>
                    <a:latin typeface="Calibri"/>
                    <a:ea typeface="Calibri"/>
                    <a:cs typeface="Calibri"/>
                  </a:defRPr>
                </a:pPr>
                <a:r>
                  <a:rPr lang="en-US"/>
                  <a:t>FTE</a:t>
                </a:r>
              </a:p>
            </c:rich>
          </c:tx>
          <c:layout>
            <c:manualLayout>
              <c:xMode val="edge"/>
              <c:yMode val="edge"/>
              <c:x val="4.1389934953782953E-3"/>
              <c:y val="0.1623854096052563"/>
            </c:manualLayout>
          </c:layout>
          <c:overlay val="0"/>
        </c:title>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7897088"/>
        <c:crosses val="autoZero"/>
        <c:crossBetween val="between"/>
      </c:valAx>
    </c:plotArea>
    <c:legend>
      <c:legendPos val="b"/>
      <c:layout>
        <c:manualLayout>
          <c:xMode val="edge"/>
          <c:yMode val="edge"/>
          <c:wMode val="edge"/>
          <c:hMode val="edge"/>
          <c:x val="0.54448367620055393"/>
          <c:y val="3.9736402982739741E-2"/>
          <c:w val="0.96346923531791728"/>
          <c:h val="0.22682823173593369"/>
        </c:manualLayout>
      </c:layout>
      <c:overlay val="0"/>
      <c:spPr>
        <a:solidFill>
          <a:schemeClr val="bg1"/>
        </a:solidFill>
      </c:spPr>
      <c:txPr>
        <a:bodyPr/>
        <a:lstStyle/>
        <a:p>
          <a:pPr>
            <a:defRPr sz="6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IceCube M&amp;O Responsibilities</a:t>
            </a:r>
          </a:p>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FY2011-FY2015 (FTE)</a:t>
            </a:r>
          </a:p>
        </c:rich>
      </c:tx>
      <c:layout>
        <c:manualLayout>
          <c:xMode val="edge"/>
          <c:yMode val="edge"/>
          <c:x val="5.590286639071302E-2"/>
          <c:y val="1.286932262606247E-2"/>
        </c:manualLayout>
      </c:layout>
      <c:overlay val="1"/>
      <c:spPr>
        <a:solidFill>
          <a:schemeClr val="bg1"/>
        </a:solidFill>
      </c:spPr>
    </c:title>
    <c:autoTitleDeleted val="0"/>
    <c:plotArea>
      <c:layout>
        <c:manualLayout>
          <c:layoutTarget val="inner"/>
          <c:xMode val="edge"/>
          <c:yMode val="edge"/>
          <c:x val="6.6386103910924171E-2"/>
          <c:y val="0.2523667388291792"/>
          <c:w val="0.92049636715198457"/>
          <c:h val="0.57346489257081079"/>
        </c:manualLayout>
      </c:layout>
      <c:barChart>
        <c:barDir val="col"/>
        <c:grouping val="stacked"/>
        <c:varyColors val="0"/>
        <c:ser>
          <c:idx val="0"/>
          <c:order val="0"/>
          <c:tx>
            <c:strRef>
              <c:f>'charts (2)'!$B$4</c:f>
              <c:strCache>
                <c:ptCount val="1"/>
                <c:pt idx="0">
                  <c:v>NSF M&amp;O Core</c:v>
                </c:pt>
              </c:strCache>
            </c:strRef>
          </c:tx>
          <c:spPr>
            <a:solidFill>
              <a:srgbClr val="FF9933"/>
            </a:solidFill>
          </c:spPr>
          <c:invertIfNegative val="0"/>
          <c:dLbls>
            <c:dLbl>
              <c:idx val="0"/>
              <c:layout>
                <c:manualLayout>
                  <c:x val="1.0175376437361129E-17"/>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A0-4BCC-8336-3AACFE9EF8F6}"/>
                </c:ext>
              </c:extLst>
            </c:dLbl>
            <c:dLbl>
              <c:idx val="1"/>
              <c:layout>
                <c:manualLayout>
                  <c:x val="2.2201077783661162E-3"/>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A0-4BCC-8336-3AACFE9EF8F6}"/>
                </c:ext>
              </c:extLst>
            </c:dLbl>
            <c:dLbl>
              <c:idx val="2"/>
              <c:layout>
                <c:manualLayout>
                  <c:x val="2.2201077783661162E-3"/>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A0-4BCC-8336-3AACFE9EF8F6}"/>
                </c:ext>
              </c:extLst>
            </c:dLbl>
            <c:dLbl>
              <c:idx val="3"/>
              <c:layout>
                <c:manualLayout>
                  <c:x val="0"/>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A0-4BCC-8336-3AACFE9EF8F6}"/>
                </c:ext>
              </c:extLst>
            </c:dLbl>
            <c:dLbl>
              <c:idx val="4"/>
              <c:layout>
                <c:manualLayout>
                  <c:x val="0"/>
                  <c:y val="1.932699938696381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A0-4BCC-8336-3AACFE9EF8F6}"/>
                </c:ext>
              </c:extLst>
            </c:dLbl>
            <c:dLbl>
              <c:idx val="5"/>
              <c:layout>
                <c:manualLayout>
                  <c:x val="2.2201077783661162E-3"/>
                  <c:y val="1.932699938696381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A0-4BCC-8336-3AACFE9EF8F6}"/>
                </c:ext>
              </c:extLst>
            </c:dLbl>
            <c:dLbl>
              <c:idx val="6"/>
              <c:layout>
                <c:manualLayout>
                  <c:x val="4.4402155567322323E-3"/>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(2)'!$B$6:$B$15</c:f>
              <c:numCache>
                <c:formatCode>0.0</c:formatCode>
                <c:ptCount val="10"/>
                <c:pt idx="0">
                  <c:v>31.507283333333302</c:v>
                </c:pt>
                <c:pt idx="1">
                  <c:v>30.857283333333335</c:v>
                </c:pt>
                <c:pt idx="2">
                  <c:v>31.032283333333336</c:v>
                </c:pt>
                <c:pt idx="3">
                  <c:v>32.416333333333334</c:v>
                </c:pt>
                <c:pt idx="4">
                  <c:v>33.725000000000001</c:v>
                </c:pt>
                <c:pt idx="5">
                  <c:v>33.85</c:v>
                </c:pt>
                <c:pt idx="6">
                  <c:v>34.375</c:v>
                </c:pt>
                <c:pt idx="7">
                  <c:v>33.875</c:v>
                </c:pt>
                <c:pt idx="8">
                  <c:v>35.26</c:v>
                </c:pt>
                <c:pt idx="9">
                  <c:v>37.989999999999995</c:v>
                </c:pt>
              </c:numCache>
            </c:numRef>
          </c:val>
          <c:extLst>
            <c:ext xmlns:c16="http://schemas.microsoft.com/office/drawing/2014/chart" uri="{C3380CC4-5D6E-409C-BE32-E72D297353CC}">
              <c16:uniqueId val="{00000007-22A0-4BCC-8336-3AACFE9EF8F6}"/>
            </c:ext>
          </c:extLst>
        </c:ser>
        <c:ser>
          <c:idx val="1"/>
          <c:order val="1"/>
          <c:tx>
            <c:strRef>
              <c:f>'charts (2)'!$C$4</c:f>
              <c:strCache>
                <c:ptCount val="1"/>
                <c:pt idx="0">
                  <c:v>NSF Base Grants</c:v>
                </c:pt>
              </c:strCache>
            </c:strRef>
          </c:tx>
          <c:spPr>
            <a:solidFill>
              <a:schemeClr val="tx2">
                <a:lumMod val="40000"/>
                <a:lumOff val="60000"/>
              </a:schemeClr>
            </a:solidFill>
          </c:spPr>
          <c:invertIfNegative val="0"/>
          <c:dLbls>
            <c:dLbl>
              <c:idx val="0"/>
              <c:layout>
                <c:manualLayout>
                  <c:x val="2.2242941142347136E-3"/>
                  <c:y val="9.6672976253929718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A0-4BCC-8336-3AACFE9EF8F6}"/>
                </c:ext>
              </c:extLst>
            </c:dLbl>
            <c:dLbl>
              <c:idx val="1"/>
              <c:layout>
                <c:manualLayout>
                  <c:x val="4.4912864152850461E-4"/>
                  <c:y val="1.5453084435653357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A0-4BCC-8336-3AACFE9EF8F6}"/>
                </c:ext>
              </c:extLst>
            </c:dLbl>
            <c:dLbl>
              <c:idx val="2"/>
              <c:layout>
                <c:manualLayout>
                  <c:x val="4.4912864152850461E-4"/>
                  <c:y val="1.1399816386957394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A0-4BCC-8336-3AACFE9EF8F6}"/>
                </c:ext>
              </c:extLst>
            </c:dLbl>
            <c:dLbl>
              <c:idx val="3"/>
              <c:layout>
                <c:manualLayout>
                  <c:x val="-1.4716095270699858E-3"/>
                  <c:y val="0"/>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A0-4BCC-8336-3AACFE9EF8F6}"/>
                </c:ext>
              </c:extLst>
            </c:dLbl>
            <c:dLbl>
              <c:idx val="4"/>
              <c:layout>
                <c:manualLayout>
                  <c:x val="2.9947343538579417E-4"/>
                  <c:y val="1.1653145640000892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A0-4BCC-8336-3AACFE9EF8F6}"/>
                </c:ext>
              </c:extLst>
            </c:dLbl>
            <c:dLbl>
              <c:idx val="5"/>
              <c:layout>
                <c:manualLayout>
                  <c:x val="5.9878384767121499E-4"/>
                  <c:y val="9.6751508322372622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2A0-4BCC-8336-3AACFE9EF8F6}"/>
                </c:ext>
              </c:extLst>
            </c:dLbl>
            <c:dLbl>
              <c:idx val="6"/>
              <c:layout>
                <c:manualLayout>
                  <c:x val="-1.6212647332126962E-3"/>
                  <c:y val="6.446216172944841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(2)'!$C$6:$C$15</c:f>
              <c:numCache>
                <c:formatCode>0.0</c:formatCode>
                <c:ptCount val="10"/>
                <c:pt idx="0">
                  <c:v>12.83</c:v>
                </c:pt>
                <c:pt idx="1">
                  <c:v>14.17</c:v>
                </c:pt>
                <c:pt idx="2">
                  <c:v>14.296666666666665</c:v>
                </c:pt>
                <c:pt idx="3">
                  <c:v>14.490000000000002</c:v>
                </c:pt>
                <c:pt idx="4">
                  <c:v>15.389999999999999</c:v>
                </c:pt>
                <c:pt idx="5">
                  <c:v>14.86</c:v>
                </c:pt>
                <c:pt idx="6">
                  <c:v>13.955000000000002</c:v>
                </c:pt>
                <c:pt idx="7">
                  <c:v>12.780000000000001</c:v>
                </c:pt>
                <c:pt idx="8">
                  <c:v>12.779999999999998</c:v>
                </c:pt>
                <c:pt idx="9">
                  <c:v>6.620000000000001</c:v>
                </c:pt>
              </c:numCache>
            </c:numRef>
          </c:val>
          <c:extLst>
            <c:ext xmlns:c16="http://schemas.microsoft.com/office/drawing/2014/chart" uri="{C3380CC4-5D6E-409C-BE32-E72D297353CC}">
              <c16:uniqueId val="{0000000F-22A0-4BCC-8336-3AACFE9EF8F6}"/>
            </c:ext>
          </c:extLst>
        </c:ser>
        <c:ser>
          <c:idx val="2"/>
          <c:order val="2"/>
          <c:tx>
            <c:strRef>
              <c:f>'charts (2)'!$D$4</c:f>
              <c:strCache>
                <c:ptCount val="1"/>
                <c:pt idx="0">
                  <c:v>U.S. Institutional In-Kind</c:v>
                </c:pt>
              </c:strCache>
            </c:strRef>
          </c:tx>
          <c:spPr>
            <a:solidFill>
              <a:schemeClr val="accent5">
                <a:lumMod val="40000"/>
                <a:lumOff val="60000"/>
              </a:schemeClr>
            </a:solidFill>
          </c:spPr>
          <c:invertIfNegative val="0"/>
          <c:dLbls>
            <c:dLbl>
              <c:idx val="0"/>
              <c:layout>
                <c:manualLayout>
                  <c:x val="0"/>
                  <c:y val="1.2884666257975875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2A0-4BCC-8336-3AACFE9EF8F6}"/>
                </c:ext>
              </c:extLst>
            </c:dLbl>
            <c:dLbl>
              <c:idx val="1"/>
              <c:layout>
                <c:manualLayout>
                  <c:x val="2.3687256484243818E-3"/>
                  <c:y val="2.3306291280001784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2A0-4BCC-8336-3AACFE9EF8F6}"/>
                </c:ext>
              </c:extLst>
            </c:dLbl>
            <c:dLbl>
              <c:idx val="2"/>
              <c:layout>
                <c:manualLayout>
                  <c:x val="1.0483711457508469E-6"/>
                  <c:y val="6.4540693797891895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2A0-4BCC-8336-3AACFE9EF8F6}"/>
                </c:ext>
              </c:extLst>
            </c:dLbl>
            <c:dLbl>
              <c:idx val="3"/>
              <c:layout>
                <c:manualLayout>
                  <c:x val="2.2201006296517101E-3"/>
                  <c:y val="9.6751508322372622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2A0-4BCC-8336-3AACFE9EF8F6}"/>
                </c:ext>
              </c:extLst>
            </c:dLbl>
            <c:dLbl>
              <c:idx val="4"/>
              <c:layout>
                <c:manualLayout>
                  <c:x val="-8.1403011498889031E-17"/>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A0-4BCC-8336-3AACFE9EF8F6}"/>
                </c:ext>
              </c:extLst>
            </c:dLbl>
            <c:dLbl>
              <c:idx val="5"/>
              <c:layout>
                <c:manualLayout>
                  <c:x val="0"/>
                  <c:y val="3.236534536883726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2A0-4BCC-8336-3AACFE9EF8F6}"/>
                </c:ext>
              </c:extLst>
            </c:dLbl>
            <c:dLbl>
              <c:idx val="6"/>
              <c:layout>
                <c:manualLayout>
                  <c:x val="2.2201006296517101E-3"/>
                  <c:y val="9.671350893441609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(2)'!$D$6:$D$15</c:f>
              <c:numCache>
                <c:formatCode>0.0</c:formatCode>
                <c:ptCount val="10"/>
                <c:pt idx="0">
                  <c:v>8.2966666666666669</c:v>
                </c:pt>
                <c:pt idx="1">
                  <c:v>8.1716666666666669</c:v>
                </c:pt>
                <c:pt idx="2">
                  <c:v>8.1416666666666675</c:v>
                </c:pt>
                <c:pt idx="3">
                  <c:v>7.3516666666666666</c:v>
                </c:pt>
                <c:pt idx="4">
                  <c:v>7.335</c:v>
                </c:pt>
                <c:pt idx="5">
                  <c:v>7.8350000000000009</c:v>
                </c:pt>
                <c:pt idx="6">
                  <c:v>7.9150000000000009</c:v>
                </c:pt>
                <c:pt idx="7">
                  <c:v>8.490000000000002</c:v>
                </c:pt>
                <c:pt idx="8">
                  <c:v>7.3150000000000013</c:v>
                </c:pt>
                <c:pt idx="9">
                  <c:v>21.45</c:v>
                </c:pt>
              </c:numCache>
            </c:numRef>
          </c:val>
          <c:extLst>
            <c:ext xmlns:c16="http://schemas.microsoft.com/office/drawing/2014/chart" uri="{C3380CC4-5D6E-409C-BE32-E72D297353CC}">
              <c16:uniqueId val="{00000017-22A0-4BCC-8336-3AACFE9EF8F6}"/>
            </c:ext>
          </c:extLst>
        </c:ser>
        <c:ser>
          <c:idx val="3"/>
          <c:order val="3"/>
          <c:tx>
            <c:strRef>
              <c:f>'charts (2)'!$E$4</c:f>
              <c:strCache>
                <c:ptCount val="1"/>
                <c:pt idx="0">
                  <c:v>Non-US Institutional In-Kind</c:v>
                </c:pt>
              </c:strCache>
            </c:strRef>
          </c:tx>
          <c:spPr>
            <a:solidFill>
              <a:schemeClr val="accent4">
                <a:lumMod val="60000"/>
                <a:lumOff val="40000"/>
              </a:schemeClr>
            </a:solidFill>
          </c:spPr>
          <c:invertIfNegative val="0"/>
          <c:dLbls>
            <c:dLbl>
              <c:idx val="0"/>
              <c:layout>
                <c:manualLayout>
                  <c:x val="0"/>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2A0-4BCC-8336-3AACFE9EF8F6}"/>
                </c:ext>
              </c:extLst>
            </c:dLbl>
            <c:dLbl>
              <c:idx val="1"/>
              <c:layout>
                <c:manualLayout>
                  <c:x val="4.4402155567322323E-3"/>
                  <c:y val="1.6105832822469815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2A0-4BCC-8336-3AACFE9EF8F6}"/>
                </c:ext>
              </c:extLst>
            </c:dLbl>
            <c:dLbl>
              <c:idx val="3"/>
              <c:layout>
                <c:manualLayout>
                  <c:x val="0"/>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2A0-4BCC-8336-3AACFE9EF8F6}"/>
                </c:ext>
              </c:extLst>
            </c:dLbl>
            <c:dLbl>
              <c:idx val="4"/>
              <c:layout>
                <c:manualLayout>
                  <c:x val="0"/>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2A0-4BCC-8336-3AACFE9EF8F6}"/>
                </c:ext>
              </c:extLst>
            </c:dLbl>
            <c:dLbl>
              <c:idx val="5"/>
              <c:layout>
                <c:manualLayout>
                  <c:x val="0"/>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2A0-4BCC-8336-3AACFE9EF8F6}"/>
                </c:ext>
              </c:extLst>
            </c:dLbl>
            <c:dLbl>
              <c:idx val="6"/>
              <c:layout>
                <c:manualLayout>
                  <c:x val="2.2201077783661162E-3"/>
                  <c:y val="1.932699938696381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(2)'!$E$6:$E$15</c:f>
              <c:numCache>
                <c:formatCode>0.0</c:formatCode>
                <c:ptCount val="10"/>
                <c:pt idx="0">
                  <c:v>28.055</c:v>
                </c:pt>
                <c:pt idx="1">
                  <c:v>27.024999999999999</c:v>
                </c:pt>
                <c:pt idx="2">
                  <c:v>28.505000000000003</c:v>
                </c:pt>
                <c:pt idx="3">
                  <c:v>31.295000000000002</c:v>
                </c:pt>
                <c:pt idx="4">
                  <c:v>31.895</c:v>
                </c:pt>
                <c:pt idx="5">
                  <c:v>32.965000000000003</c:v>
                </c:pt>
                <c:pt idx="6">
                  <c:v>33.625</c:v>
                </c:pt>
                <c:pt idx="7">
                  <c:v>37.064999999999998</c:v>
                </c:pt>
                <c:pt idx="8">
                  <c:v>37.525000000000006</c:v>
                </c:pt>
                <c:pt idx="9">
                  <c:v>33.955000000000005</c:v>
                </c:pt>
              </c:numCache>
            </c:numRef>
          </c:val>
          <c:extLst>
            <c:ext xmlns:c16="http://schemas.microsoft.com/office/drawing/2014/chart" uri="{C3380CC4-5D6E-409C-BE32-E72D297353CC}">
              <c16:uniqueId val="{0000001E-22A0-4BCC-8336-3AACFE9EF8F6}"/>
            </c:ext>
          </c:extLst>
        </c:ser>
        <c:dLbls>
          <c:showLegendKey val="0"/>
          <c:showVal val="0"/>
          <c:showCatName val="0"/>
          <c:showSerName val="0"/>
          <c:showPercent val="0"/>
          <c:showBubbleSize val="0"/>
        </c:dLbls>
        <c:gapWidth val="150"/>
        <c:overlap val="100"/>
        <c:axId val="397900040"/>
        <c:axId val="1"/>
      </c:barChart>
      <c:catAx>
        <c:axId val="397900040"/>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100"/>
        </c:scaling>
        <c:delete val="0"/>
        <c:axPos val="l"/>
        <c:majorGridlines/>
        <c:title>
          <c:tx>
            <c:rich>
              <a:bodyPr rot="0" vert="horz"/>
              <a:lstStyle/>
              <a:p>
                <a:pPr algn="ctr">
                  <a:defRPr sz="1400" b="0" i="0" u="none" strike="noStrike" baseline="0">
                    <a:solidFill>
                      <a:srgbClr val="000000"/>
                    </a:solidFill>
                    <a:latin typeface="Calibri"/>
                    <a:ea typeface="Calibri"/>
                    <a:cs typeface="Calibri"/>
                  </a:defRPr>
                </a:pPr>
                <a:r>
                  <a:rPr lang="en-US"/>
                  <a:t>FTE</a:t>
                </a:r>
              </a:p>
            </c:rich>
          </c:tx>
          <c:layout>
            <c:manualLayout>
              <c:xMode val="edge"/>
              <c:yMode val="edge"/>
              <c:x val="4.1389934953782953E-3"/>
              <c:y val="0.1623854096052563"/>
            </c:manualLayout>
          </c:layout>
          <c:overlay val="0"/>
        </c:title>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7900040"/>
        <c:crosses val="autoZero"/>
        <c:crossBetween val="between"/>
      </c:valAx>
    </c:plotArea>
    <c:legend>
      <c:legendPos val="r"/>
      <c:layout>
        <c:manualLayout>
          <c:xMode val="edge"/>
          <c:yMode val="edge"/>
          <c:x val="0.54349553390806382"/>
          <c:y val="3.476925483652292E-2"/>
          <c:w val="0.41898555911736324"/>
          <c:h val="0.18709182875319391"/>
        </c:manualLayout>
      </c:layout>
      <c:overlay val="0"/>
      <c:spPr>
        <a:solidFill>
          <a:schemeClr val="bg1"/>
        </a:solidFill>
      </c:spPr>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v13.0  October 2012,  FY2013 (FTE)</a:t>
            </a:r>
          </a:p>
        </c:rich>
      </c:tx>
      <c:layout>
        <c:manualLayout>
          <c:xMode val="edge"/>
          <c:yMode val="edge"/>
          <c:x val="0.26756434515453009"/>
          <c:y val="3.9840777646157059E-2"/>
        </c:manualLayout>
      </c:layout>
      <c:overlay val="0"/>
      <c:spPr>
        <a:noFill/>
        <a:ln w="25400">
          <a:noFill/>
        </a:ln>
      </c:spPr>
    </c:title>
    <c:autoTitleDeleted val="0"/>
    <c:plotArea>
      <c:layout>
        <c:manualLayout>
          <c:layoutTarget val="inner"/>
          <c:xMode val="edge"/>
          <c:yMode val="edge"/>
          <c:x val="2.0914723694575837E-2"/>
          <c:y val="0.23540226324168495"/>
          <c:w val="0.47084361109427858"/>
          <c:h val="0.72749193236091392"/>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EDE3-4F64-90A8-9F74E752E162}"/>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DE3-4F64-90A8-9F74E752E162}"/>
                </c:ext>
              </c:extLst>
            </c:dLbl>
            <c:dLbl>
              <c:idx val="2"/>
              <c:layout>
                <c:manualLayout>
                  <c:x val="7.4751247165843637E-2"/>
                  <c:y val="-8.4776298243514361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DE3-4F64-90A8-9F74E752E162}"/>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DE3-4F64-90A8-9F74E752E162}"/>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WBS'!$AK$635:$AN$635</c:f>
            </c:multiLvlStrRef>
          </c:cat>
          <c:val>
            <c:numRef>
              <c:f>'M&amp;O activities sorted by WBS'!$AK$636:$AN$636</c:f>
            </c:numRef>
          </c:val>
          <c:extLst>
            <c:ext xmlns:c16="http://schemas.microsoft.com/office/drawing/2014/chart" uri="{C3380CC4-5D6E-409C-BE32-E72D297353CC}">
              <c16:uniqueId val="{00000004-EDE3-4F64-90A8-9F74E752E16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582962013469253"/>
          <c:y val="0.44421677931851439"/>
          <c:w val="0.27613806995055845"/>
          <c:h val="0.2428963138457250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v12.0  March 2012,  FY2012 (FTE)</a:t>
            </a:r>
          </a:p>
        </c:rich>
      </c:tx>
      <c:layout>
        <c:manualLayout>
          <c:xMode val="edge"/>
          <c:yMode val="edge"/>
          <c:x val="0.25850918635170606"/>
          <c:y val="2.6726012124590623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3D6D-4112-8DD5-AA3637A2624C}"/>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D6D-4112-8DD5-AA3637A2624C}"/>
                </c:ext>
              </c:extLst>
            </c:dLbl>
            <c:dLbl>
              <c:idx val="2"/>
              <c:layout>
                <c:manualLayout>
                  <c:x val="8.5520268562910298E-2"/>
                  <c:y val="-0.11255395158938467"/>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D6D-4112-8DD5-AA3637A2624C}"/>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D6D-4112-8DD5-AA3637A2624C}"/>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WBS'!$AQ$635:$AT$635</c:f>
            </c:multiLvlStrRef>
          </c:cat>
          <c:val>
            <c:numRef>
              <c:f>'M&amp;O activities sorted by WBS'!$AQ$636:$AT$636</c:f>
            </c:numRef>
          </c:val>
          <c:extLst>
            <c:ext xmlns:c16="http://schemas.microsoft.com/office/drawing/2014/chart" uri="{C3380CC4-5D6E-409C-BE32-E72D297353CC}">
              <c16:uniqueId val="{00000004-3D6D-4112-8DD5-AA3637A2624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053583686654552"/>
          <c:y val="0.44421677931851439"/>
          <c:w val="0.27507248132444984"/>
          <c:h val="0.2428963138457250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v11.0  September 2011,  FY2012 (FTE)</a:t>
            </a:r>
          </a:p>
        </c:rich>
      </c:tx>
      <c:layout>
        <c:manualLayout>
          <c:xMode val="edge"/>
          <c:yMode val="edge"/>
          <c:x val="0.25850990217131947"/>
          <c:y val="2.6726012124590623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0280-4B38-A73B-26F13187B6A0}"/>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280-4B38-A73B-26F13187B6A0}"/>
                </c:ext>
              </c:extLst>
            </c:dLbl>
            <c:dLbl>
              <c:idx val="2"/>
              <c:layout>
                <c:manualLayout>
                  <c:x val="8.7934370549375723E-2"/>
                  <c:y val="-0.122556870473835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280-4B38-A73B-26F13187B6A0}"/>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280-4B38-A73B-26F13187B6A0}"/>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WBS'!$AW$635:$AZ$635</c:f>
            </c:multiLvlStrRef>
          </c:cat>
          <c:val>
            <c:numRef>
              <c:f>'M&amp;O activities sorted by WBS'!$AW$636:$AZ$636</c:f>
            </c:numRef>
          </c:val>
          <c:extLst>
            <c:ext xmlns:c16="http://schemas.microsoft.com/office/drawing/2014/chart" uri="{C3380CC4-5D6E-409C-BE32-E72D297353CC}">
              <c16:uniqueId val="{00000004-0280-4B38-A73B-26F13187B6A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49407460431083"/>
          <c:y val="0.43108668385478366"/>
          <c:w val="0.26987015827567007"/>
          <c:h val="0.2428963138457250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v10.0  April 2011,  FY2011 (FTE)</a:t>
            </a:r>
          </a:p>
        </c:rich>
      </c:tx>
      <c:layout>
        <c:manualLayout>
          <c:xMode val="edge"/>
          <c:yMode val="edge"/>
          <c:x val="0.2585095458958041"/>
          <c:y val="2.6726012124590623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87A6-4EE7-8E9C-08E173CF6A56}"/>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7A6-4EE7-8E9C-08E173CF6A56}"/>
                </c:ext>
              </c:extLst>
            </c:dLbl>
            <c:dLbl>
              <c:idx val="2"/>
              <c:layout>
                <c:manualLayout>
                  <c:x val="8.7934370549375723E-2"/>
                  <c:y val="-0.122556870473835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7A6-4EE7-8E9C-08E173CF6A56}"/>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7A6-4EE7-8E9C-08E173CF6A56}"/>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WBS'!$AW$635:$AZ$635</c:f>
            </c:multiLvlStrRef>
          </c:cat>
          <c:val>
            <c:numRef>
              <c:f>'M&amp;O activities sorted by WBS'!$AW$636:$AZ$636</c:f>
            </c:numRef>
          </c:val>
          <c:extLst>
            <c:ext xmlns:c16="http://schemas.microsoft.com/office/drawing/2014/chart" uri="{C3380CC4-5D6E-409C-BE32-E72D297353CC}">
              <c16:uniqueId val="{00000004-87A6-4EE7-8E9C-08E173CF6A5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85891921044116"/>
          <c:y val="0.43765103477109613"/>
          <c:w val="0.29356207528853406"/>
          <c:h val="0.2428963138457250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IceCube M&amp;O Responsibilities by Source of Funds</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(FTE)</a:t>
            </a:r>
          </a:p>
        </c:rich>
      </c:tx>
      <c:layout>
        <c:manualLayout>
          <c:xMode val="edge"/>
          <c:yMode val="edge"/>
          <c:x val="1.5043472772316286E-2"/>
          <c:y val="2.5224557881790809E-2"/>
        </c:manualLayout>
      </c:layout>
      <c:overlay val="1"/>
    </c:title>
    <c:autoTitleDeleted val="0"/>
    <c:plotArea>
      <c:layout>
        <c:manualLayout>
          <c:layoutTarget val="inner"/>
          <c:xMode val="edge"/>
          <c:yMode val="edge"/>
          <c:x val="8.4679851783032209E-2"/>
          <c:y val="0.24179868154877407"/>
          <c:w val="0.81194962617054567"/>
          <c:h val="0.52623203503836347"/>
        </c:manualLayout>
      </c:layout>
      <c:barChart>
        <c:barDir val="col"/>
        <c:grouping val="stacked"/>
        <c:varyColors val="0"/>
        <c:ser>
          <c:idx val="0"/>
          <c:order val="0"/>
          <c:tx>
            <c:strRef>
              <c:f>'M&amp;O activities sorted by WBS'!$U$661</c:f>
              <c:strCache>
                <c:ptCount val="1"/>
                <c:pt idx="0">
                  <c:v>U.S. M&amp;O Core</c:v>
                </c:pt>
              </c:strCache>
            </c:strRef>
          </c:tx>
          <c:spPr>
            <a:solidFill>
              <a:schemeClr val="accent6">
                <a:lumMod val="75000"/>
              </a:schemeClr>
            </a:solidFill>
          </c:spPr>
          <c:invertIfNegative val="0"/>
          <c:dLbls>
            <c:dLbl>
              <c:idx val="0"/>
              <c:layout>
                <c:manualLayout>
                  <c:x val="1.8332060624756625E-4"/>
                  <c:y val="4.0935680054460573E-5"/>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B9-4492-8BE3-440F6FDB6CCE}"/>
                </c:ext>
              </c:extLst>
            </c:dLbl>
            <c:dLbl>
              <c:idx val="1"/>
              <c:layout>
                <c:manualLayout>
                  <c:x val="-1.3473613030609303E-4"/>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B9-4492-8BE3-440F6FDB6CCE}"/>
                </c:ext>
              </c:extLst>
            </c:dLbl>
            <c:dLbl>
              <c:idx val="2"/>
              <c:layout>
                <c:manualLayout>
                  <c:x val="-1.3491674174086175E-4"/>
                  <c:y val="-3.2232818940520134E-7"/>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B9-4492-8BE3-440F6FDB6CCE}"/>
                </c:ext>
              </c:extLst>
            </c:dLbl>
            <c:dLbl>
              <c:idx val="3"/>
              <c:layout>
                <c:manualLayout>
                  <c:x val="2.477085827276228E-3"/>
                  <c:y val="-4.1345036855005178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B9-4492-8BE3-440F6FDB6CCE}"/>
                </c:ext>
              </c:extLst>
            </c:dLbl>
            <c:dLbl>
              <c:idx val="4"/>
              <c:layout>
                <c:manualLayout>
                  <c:x val="8.1943407935488482E-4"/>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B9-4492-8BE3-440F6FDB6CCE}"/>
                </c:ext>
              </c:extLst>
            </c:dLbl>
            <c:dLbl>
              <c:idx val="5"/>
              <c:layout>
                <c:manualLayout>
                  <c:x val="-2.1104446147810953E-3"/>
                  <c:y val="-3.2232818940520134E-7"/>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B9-4492-8BE3-440F6FDB6CCE}"/>
                </c:ext>
              </c:extLst>
            </c:dLbl>
            <c:dLbl>
              <c:idx val="6"/>
              <c:layout>
                <c:manualLayout>
                  <c:x val="-4.5279286685975231E-4"/>
                  <c:y val="4.0935680054460573E-5"/>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WBS'!$U$662:$U$670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7-A7B9-4492-8BE3-440F6FDB6CCE}"/>
            </c:ext>
          </c:extLst>
        </c:ser>
        <c:ser>
          <c:idx val="1"/>
          <c:order val="1"/>
          <c:tx>
            <c:strRef>
              <c:f>'M&amp;O activities sorted by WBS'!$V$661</c:f>
              <c:strCache>
                <c:ptCount val="1"/>
                <c:pt idx="0">
                  <c:v>U.S. Base Grants</c:v>
                </c:pt>
              </c:strCache>
            </c:strRef>
          </c:tx>
          <c:spPr>
            <a:solidFill>
              <a:schemeClr val="tx2">
                <a:lumMod val="60000"/>
                <a:lumOff val="40000"/>
              </a:schemeClr>
            </a:solidFill>
            <a:ln w="15875" cmpd="sng"/>
          </c:spPr>
          <c:invertIfNegative val="0"/>
          <c:dLbls>
            <c:dLbl>
              <c:idx val="0"/>
              <c:layout>
                <c:manualLayout>
                  <c:x val="1.8409723541689092E-3"/>
                  <c:y val="4.1751170373655732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B9-4492-8BE3-440F6FDB6CCE}"/>
                </c:ext>
              </c:extLst>
            </c:dLbl>
            <c:dLbl>
              <c:idx val="1"/>
              <c:layout>
                <c:manualLayout>
                  <c:x val="-2.7465580878883928E-3"/>
                  <c:y val="-3.2232818940520134E-7"/>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B9-4492-8BE3-440F6FDB6CCE}"/>
                </c:ext>
              </c:extLst>
            </c:dLbl>
            <c:dLbl>
              <c:idx val="2"/>
              <c:layout>
                <c:manualLayout>
                  <c:x val="-1.3491674174086175E-4"/>
                  <c:y val="-8.1871360108921147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B9-4492-8BE3-440F6FDB6CCE}"/>
                </c:ext>
              </c:extLst>
            </c:dLbl>
            <c:dLbl>
              <c:idx val="3"/>
              <c:layout>
                <c:manualLayout>
                  <c:x val="3.8166808386439536E-3"/>
                  <c:y val="4.0935680054460574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B9-4492-8BE3-440F6FDB6CCE}"/>
                </c:ext>
              </c:extLst>
            </c:dLbl>
            <c:dLbl>
              <c:idx val="4"/>
              <c:layout>
                <c:manualLayout>
                  <c:x val="1.8332060624756625E-4"/>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B9-4492-8BE3-440F6FDB6CCE}"/>
                </c:ext>
              </c:extLst>
            </c:dLbl>
            <c:dLbl>
              <c:idx val="5"/>
              <c:layout>
                <c:manualLayout>
                  <c:x val="-4.5279286685975231E-4"/>
                  <c:y val="4.0935680054460574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B9-4492-8BE3-440F6FDB6CCE}"/>
                </c:ext>
              </c:extLst>
            </c:dLbl>
            <c:dLbl>
              <c:idx val="6"/>
              <c:layout>
                <c:manualLayout>
                  <c:x val="-4.5279286685975231E-4"/>
                  <c:y val="-3.9710832934720802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WBS'!$V$662:$V$670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F-A7B9-4492-8BE3-440F6FDB6CCE}"/>
            </c:ext>
          </c:extLst>
        </c:ser>
        <c:ser>
          <c:idx val="2"/>
          <c:order val="2"/>
          <c:tx>
            <c:strRef>
              <c:f>'M&amp;O activities sorted by WBS'!$W$661</c:f>
              <c:strCache>
                <c:ptCount val="1"/>
                <c:pt idx="0">
                  <c:v>U.S. Institutional In-Kind</c:v>
                </c:pt>
              </c:strCache>
            </c:strRef>
          </c:tx>
          <c:spPr>
            <a:solidFill>
              <a:schemeClr val="accent5">
                <a:lumMod val="40000"/>
                <a:lumOff val="60000"/>
              </a:schemeClr>
            </a:solidFill>
          </c:spPr>
          <c:invertIfNegative val="0"/>
          <c:dLbls>
            <c:dLbl>
              <c:idx val="0"/>
              <c:layout>
                <c:manualLayout>
                  <c:x val="5.013773428012466E-4"/>
                  <c:y val="-4.0935680054460574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B9-4492-8BE3-440F6FDB6CCE}"/>
                </c:ext>
              </c:extLst>
            </c:dLbl>
            <c:dLbl>
              <c:idx val="1"/>
              <c:layout>
                <c:manualLayout>
                  <c:x val="-1.4743311416737768E-3"/>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B9-4492-8BE3-440F6FDB6CCE}"/>
                </c:ext>
              </c:extLst>
            </c:dLbl>
            <c:dLbl>
              <c:idx val="2"/>
              <c:layout>
                <c:manualLayout>
                  <c:x val="5.0137734280122556E-4"/>
                  <c:y val="4.0935680054460573E-5"/>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7B9-4492-8BE3-440F6FDB6CCE}"/>
                </c:ext>
              </c:extLst>
            </c:dLbl>
            <c:dLbl>
              <c:idx val="3"/>
              <c:layout>
                <c:manualLayout>
                  <c:x val="2.4770858272761859E-3"/>
                  <c:y val="-4.0120189735265415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B9-4492-8BE3-440F6FDB6CCE}"/>
                </c:ext>
              </c:extLst>
            </c:dLbl>
            <c:dLbl>
              <c:idx val="4"/>
              <c:layout>
                <c:manualLayout>
                  <c:x val="1.1374908159085442E-3"/>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7B9-4492-8BE3-440F6FDB6CCE}"/>
                </c:ext>
              </c:extLst>
            </c:dLbl>
            <c:dLbl>
              <c:idx val="5"/>
              <c:layout>
                <c:manualLayout>
                  <c:x val="2.4769052158415011E-3"/>
                  <c:y val="-3.9710832934720802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7B9-4492-8BE3-440F6FDB6CCE}"/>
                </c:ext>
              </c:extLst>
            </c:dLbl>
            <c:dLbl>
              <c:idx val="6"/>
              <c:layout>
                <c:manualLayout>
                  <c:x val="-1.792387878227436E-3"/>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WBS'!$W$662:$W$670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17-A7B9-4492-8BE3-440F6FDB6CCE}"/>
            </c:ext>
          </c:extLst>
        </c:ser>
        <c:ser>
          <c:idx val="3"/>
          <c:order val="3"/>
          <c:tx>
            <c:strRef>
              <c:f>'M&amp;O activities sorted by WBS'!$X$661</c:f>
              <c:strCache>
                <c:ptCount val="1"/>
                <c:pt idx="0">
                  <c:v>Non-US Institutional In-Kind</c:v>
                </c:pt>
              </c:strCache>
            </c:strRef>
          </c:tx>
          <c:invertIfNegative val="0"/>
          <c:dLbls>
            <c:dLbl>
              <c:idx val="0"/>
              <c:layout>
                <c:manualLayout>
                  <c:x val="-1.3473613030609303E-4"/>
                  <c:y val="4.1345036855005178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7B9-4492-8BE3-440F6FDB6CCE}"/>
                </c:ext>
              </c:extLst>
            </c:dLbl>
            <c:dLbl>
              <c:idx val="1"/>
              <c:layout>
                <c:manualLayout>
                  <c:x val="-2.4285013513347755E-3"/>
                  <c:y val="0"/>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7B9-4492-8BE3-440F6FDB6CCE}"/>
                </c:ext>
              </c:extLst>
            </c:dLbl>
            <c:dLbl>
              <c:idx val="2"/>
              <c:layout>
                <c:manualLayout>
                  <c:x val="1.8332060624756625E-4"/>
                  <c:y val="0"/>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7B9-4492-8BE3-440F6FDB6CCE}"/>
                </c:ext>
              </c:extLst>
            </c:dLbl>
            <c:dLbl>
              <c:idx val="3"/>
              <c:layout>
                <c:manualLayout>
                  <c:x val="2.477085827276228E-3"/>
                  <c:y val="4.1751170373655732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7B9-4492-8BE3-440F6FDB6CCE}"/>
                </c:ext>
              </c:extLst>
            </c:dLbl>
            <c:dLbl>
              <c:idx val="4"/>
              <c:layout>
                <c:manualLayout>
                  <c:x val="-2.1104446147810953E-3"/>
                  <c:y val="4.0935680054460574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7B9-4492-8BE3-440F6FDB6CCE}"/>
                </c:ext>
              </c:extLst>
            </c:dLbl>
            <c:dLbl>
              <c:idx val="5"/>
              <c:layout>
                <c:manualLayout>
                  <c:x val="-1.3473613030609303E-4"/>
                  <c:y val="8.3096207228660901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7B9-4492-8BE3-440F6FDB6CCE}"/>
                </c:ext>
              </c:extLst>
            </c:dLbl>
            <c:dLbl>
              <c:idx val="6"/>
              <c:layout>
                <c:manualLayout>
                  <c:x val="-1.3473613030609303E-4"/>
                  <c:y val="2.4464709575854781E-4"/>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WBS'!$X$662:$X$670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1F-A7B9-4492-8BE3-440F6FDB6CCE}"/>
            </c:ext>
          </c:extLst>
        </c:ser>
        <c:dLbls>
          <c:showLegendKey val="0"/>
          <c:showVal val="0"/>
          <c:showCatName val="0"/>
          <c:showSerName val="0"/>
          <c:showPercent val="0"/>
          <c:showBubbleSize val="0"/>
        </c:dLbls>
        <c:gapWidth val="79"/>
        <c:overlap val="100"/>
        <c:axId val="399620312"/>
        <c:axId val="1"/>
      </c:barChart>
      <c:catAx>
        <c:axId val="39962031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MoUs</a:t>
                </a:r>
              </a:p>
              <a:p>
                <a:pPr>
                  <a:defRPr sz="11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Updates</a:t>
                </a:r>
              </a:p>
            </c:rich>
          </c:tx>
          <c:layout>
            <c:manualLayout>
              <c:xMode val="edge"/>
              <c:yMode val="edge"/>
              <c:x val="0.88586748299749107"/>
              <c:y val="0.86178430568710329"/>
            </c:manualLayout>
          </c:layout>
          <c:overlay val="0"/>
        </c:title>
        <c:numFmt formatCode="mmm\-yy"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400" b="1" i="0" u="none" strike="noStrike" baseline="0">
                    <a:solidFill>
                      <a:srgbClr val="000000"/>
                    </a:solidFill>
                    <a:latin typeface="Calibri"/>
                    <a:ea typeface="Calibri"/>
                    <a:cs typeface="Calibri"/>
                  </a:defRPr>
                </a:pPr>
                <a:r>
                  <a:rPr lang="en-US"/>
                  <a:t>FTE</a:t>
                </a:r>
              </a:p>
            </c:rich>
          </c:tx>
          <c:layout>
            <c:manualLayout>
              <c:xMode val="edge"/>
              <c:yMode val="edge"/>
              <c:x val="9.676518391112934E-3"/>
              <c:y val="0.13904126436619119"/>
            </c:manualLayout>
          </c:layout>
          <c:overlay val="0"/>
        </c:title>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9620312"/>
        <c:crosses val="autoZero"/>
        <c:crossBetween val="between"/>
      </c:valAx>
    </c:plotArea>
    <c:legend>
      <c:legendPos val="r"/>
      <c:layout>
        <c:manualLayout>
          <c:xMode val="edge"/>
          <c:yMode val="edge"/>
          <c:x val="0.72720527669512258"/>
          <c:y val="0.33762620336730803"/>
          <c:w val="0.24875435911192467"/>
          <c:h val="0.25138466758082528"/>
        </c:manualLayout>
      </c:layout>
      <c:overlay val="0"/>
      <c:txPr>
        <a:bodyPr/>
        <a:lstStyle/>
        <a:p>
          <a:pPr>
            <a:defRPr sz="71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cs typeface="Calibri"/>
              </a:rPr>
              <a:t>IceCube M&amp;O Responsibilities by Source of Funds</a:t>
            </a:r>
          </a:p>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cs typeface="Calibri"/>
              </a:rPr>
              <a:t>FY2011-FY2013 (FTE)</a:t>
            </a:r>
          </a:p>
        </c:rich>
      </c:tx>
      <c:layout>
        <c:manualLayout>
          <c:xMode val="edge"/>
          <c:yMode val="edge"/>
          <c:x val="2.3270367388615078E-2"/>
          <c:y val="1.6537377272285408E-2"/>
        </c:manualLayout>
      </c:layout>
      <c:overlay val="1"/>
    </c:title>
    <c:autoTitleDeleted val="0"/>
    <c:plotArea>
      <c:layout>
        <c:manualLayout>
          <c:layoutTarget val="inner"/>
          <c:xMode val="edge"/>
          <c:yMode val="edge"/>
          <c:x val="0.10761742078991271"/>
          <c:y val="0.233611551223984"/>
          <c:w val="0.77008447485579479"/>
          <c:h val="0.51025208891296447"/>
        </c:manualLayout>
      </c:layout>
      <c:barChart>
        <c:barDir val="col"/>
        <c:grouping val="clustered"/>
        <c:varyColors val="0"/>
        <c:ser>
          <c:idx val="0"/>
          <c:order val="0"/>
          <c:tx>
            <c:strRef>
              <c:f>'M&amp;O activities sorted by WBS'!$U$661</c:f>
              <c:strCache>
                <c:ptCount val="1"/>
                <c:pt idx="0">
                  <c:v>U.S. M&amp;O Core</c:v>
                </c:pt>
              </c:strCache>
            </c:strRef>
          </c:tx>
          <c:spPr>
            <a:solidFill>
              <a:schemeClr val="accent6">
                <a:lumMod val="75000"/>
              </a:schemeClr>
            </a:solidFill>
            <a:ln w="76200"/>
          </c:spPr>
          <c:invertIfNegative val="0"/>
          <c:val>
            <c:numRef>
              <c:f>'M&amp;O activities sorted by WBS'!$U$662:$U$670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0-3A0A-40A3-856A-B1DD351C06C4}"/>
            </c:ext>
          </c:extLst>
        </c:ser>
        <c:ser>
          <c:idx val="1"/>
          <c:order val="1"/>
          <c:tx>
            <c:strRef>
              <c:f>'M&amp;O activities sorted by WBS'!$V$661</c:f>
              <c:strCache>
                <c:ptCount val="1"/>
                <c:pt idx="0">
                  <c:v>U.S. Base Grants</c:v>
                </c:pt>
              </c:strCache>
            </c:strRef>
          </c:tx>
          <c:spPr>
            <a:solidFill>
              <a:schemeClr val="tx2">
                <a:lumMod val="60000"/>
                <a:lumOff val="40000"/>
              </a:schemeClr>
            </a:solidFill>
            <a:ln w="15875" cmpd="sng"/>
          </c:spPr>
          <c:invertIfNegative val="0"/>
          <c:val>
            <c:numRef>
              <c:f>'M&amp;O activities sorted by WBS'!$V$662:$V$670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1-3A0A-40A3-856A-B1DD351C06C4}"/>
            </c:ext>
          </c:extLst>
        </c:ser>
        <c:ser>
          <c:idx val="2"/>
          <c:order val="2"/>
          <c:tx>
            <c:strRef>
              <c:f>'M&amp;O activities sorted by WBS'!$W$661</c:f>
              <c:strCache>
                <c:ptCount val="1"/>
                <c:pt idx="0">
                  <c:v>U.S. Institutional In-Kind</c:v>
                </c:pt>
              </c:strCache>
            </c:strRef>
          </c:tx>
          <c:spPr>
            <a:solidFill>
              <a:schemeClr val="accent5">
                <a:lumMod val="40000"/>
                <a:lumOff val="60000"/>
              </a:schemeClr>
            </a:solidFill>
            <a:ln w="28575">
              <a:noFill/>
            </a:ln>
          </c:spPr>
          <c:invertIfNegative val="0"/>
          <c:val>
            <c:numRef>
              <c:f>'M&amp;O activities sorted by WBS'!$W$662:$W$670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2-3A0A-40A3-856A-B1DD351C06C4}"/>
            </c:ext>
          </c:extLst>
        </c:ser>
        <c:ser>
          <c:idx val="3"/>
          <c:order val="3"/>
          <c:tx>
            <c:strRef>
              <c:f>'M&amp;O activities sorted by WBS'!$X$661</c:f>
              <c:strCache>
                <c:ptCount val="1"/>
                <c:pt idx="0">
                  <c:v>Non-US Institutional In-Kind</c:v>
                </c:pt>
              </c:strCache>
            </c:strRef>
          </c:tx>
          <c:spPr>
            <a:solidFill>
              <a:schemeClr val="accent4">
                <a:lumMod val="60000"/>
                <a:lumOff val="40000"/>
              </a:schemeClr>
            </a:solidFill>
            <a:ln w="419100"/>
          </c:spPr>
          <c:invertIfNegative val="0"/>
          <c:val>
            <c:numRef>
              <c:f>'M&amp;O activities sorted by WBS'!$X$662:$X$670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3-3A0A-40A3-856A-B1DD351C06C4}"/>
            </c:ext>
          </c:extLst>
        </c:ser>
        <c:dLbls>
          <c:showLegendKey val="0"/>
          <c:showVal val="0"/>
          <c:showCatName val="0"/>
          <c:showSerName val="0"/>
          <c:showPercent val="0"/>
          <c:showBubbleSize val="0"/>
        </c:dLbls>
        <c:gapWidth val="0"/>
        <c:overlap val="-42"/>
        <c:axId val="399623592"/>
        <c:axId val="1"/>
      </c:barChart>
      <c:catAx>
        <c:axId val="39962359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cs typeface="Calibri"/>
                  </a:rPr>
                  <a:t>MoUs</a:t>
                </a:r>
              </a:p>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cs typeface="Calibri"/>
                  </a:rPr>
                  <a:t>Updates</a:t>
                </a:r>
              </a:p>
            </c:rich>
          </c:tx>
          <c:layout>
            <c:manualLayout>
              <c:xMode val="edge"/>
              <c:yMode val="edge"/>
              <c:x val="0.79661201327390185"/>
              <c:y val="0.73994297009170151"/>
            </c:manualLayout>
          </c:layout>
          <c:overlay val="0"/>
        </c:title>
        <c:numFmt formatCode="mmm\-yy"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noMultiLvlLbl val="0"/>
      </c:catAx>
      <c:valAx>
        <c:axId val="1"/>
        <c:scaling>
          <c:orientation val="minMax"/>
          <c:max val="40"/>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FTE</a:t>
                </a:r>
              </a:p>
            </c:rich>
          </c:tx>
          <c:layout>
            <c:manualLayout>
              <c:xMode val="edge"/>
              <c:yMode val="edge"/>
              <c:x val="4.1789031358611346E-2"/>
              <c:y val="0.14722821684326495"/>
            </c:manualLayout>
          </c:layout>
          <c:overlay val="0"/>
        </c:title>
        <c:numFmt formatCode="0"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399623592"/>
        <c:crosses val="autoZero"/>
        <c:crossBetween val="between"/>
      </c:valAx>
    </c:plotArea>
    <c:legend>
      <c:legendPos val="r"/>
      <c:layout>
        <c:manualLayout>
          <c:xMode val="edge"/>
          <c:yMode val="edge"/>
          <c:x val="0.75283307479333161"/>
          <c:y val="0.35369592689802665"/>
          <c:w val="0.22222926934631926"/>
          <c:h val="0.23369171446161818"/>
        </c:manualLayout>
      </c:layout>
      <c:overlay val="0"/>
      <c:txPr>
        <a:bodyPr/>
        <a:lstStyle/>
        <a:p>
          <a:pPr>
            <a:defRPr sz="5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Responsibilities
MoU v15.0  October 2013 (FTE)</a:t>
            </a:r>
          </a:p>
        </c:rich>
      </c:tx>
      <c:layout>
        <c:manualLayout>
          <c:xMode val="edge"/>
          <c:yMode val="edge"/>
          <c:x val="0.24709410409064719"/>
          <c:y val="2.1322279648964586E-2"/>
        </c:manualLayout>
      </c:layout>
      <c:overlay val="0"/>
      <c:spPr>
        <a:noFill/>
        <a:ln w="25400">
          <a:noFill/>
        </a:ln>
      </c:spPr>
    </c:title>
    <c:autoTitleDeleted val="0"/>
    <c:plotArea>
      <c:layout>
        <c:manualLayout>
          <c:layoutTarget val="inner"/>
          <c:xMode val="edge"/>
          <c:yMode val="edge"/>
          <c:x val="4.0779141284996372E-2"/>
          <c:y val="0.18625068560644797"/>
          <c:w val="0.42053580885610192"/>
          <c:h val="0.80168264090955577"/>
        </c:manualLayout>
      </c:layout>
      <c:pieChart>
        <c:varyColors val="1"/>
        <c:ser>
          <c:idx val="0"/>
          <c:order val="0"/>
          <c:spPr>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FB54-45D6-AFC0-3540E568D10E}"/>
                </c:ext>
              </c:extLst>
            </c:dLbl>
            <c:dLbl>
              <c:idx val="1"/>
              <c:layout>
                <c:manualLayout>
                  <c:x val="-6.5334620528755744E-2"/>
                  <c:y val="-8.8145439248881616E-2"/>
                </c:manualLayout>
              </c:layout>
              <c:numFmt formatCode="0.0%" sourceLinked="0"/>
              <c:spPr>
                <a:noFill/>
                <a:ln w="25400">
                  <a:noFill/>
                </a:ln>
              </c:spPr>
              <c:txPr>
                <a:bodyPr/>
                <a:lstStyle/>
                <a:p>
                  <a:pPr algn="ctr" rtl="0">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54-45D6-AFC0-3540E568D10E}"/>
                </c:ext>
              </c:extLst>
            </c:dLbl>
            <c:dLbl>
              <c:idx val="2"/>
              <c:layout>
                <c:manualLayout>
                  <c:x val="7.702376283424342E-2"/>
                  <c:y val="-9.2430250106049161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B54-45D6-AFC0-3540E568D10E}"/>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B54-45D6-AFC0-3540E568D10E}"/>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WBS'!$AC$635:$AF$635</c:f>
            </c:multiLvlStrRef>
          </c:cat>
          <c:val>
            <c:numRef>
              <c:f>'M&amp;O activities sorted by WBS'!$AC$636:$AF$636</c:f>
            </c:numRef>
          </c:val>
          <c:extLst>
            <c:ext xmlns:c16="http://schemas.microsoft.com/office/drawing/2014/chart" uri="{C3380CC4-5D6E-409C-BE32-E72D297353CC}">
              <c16:uniqueId val="{00000004-FB54-45D6-AFC0-3540E568D10E}"/>
            </c:ext>
          </c:extLst>
        </c:ser>
        <c:ser>
          <c:idx val="1"/>
          <c:order val="1"/>
          <c:cat>
            <c:multiLvlStrRef>
              <c:f>'M&amp;O activities sorted by WBS'!$AC$635:$AF$635</c:f>
            </c:multiLvlStrRef>
          </c:cat>
          <c:val>
            <c:numRef>
              <c:f>'M&amp;O activities sorted by WBS'!$AC$637:$AF$637</c:f>
            </c:numRef>
          </c:val>
          <c:extLst>
            <c:ext xmlns:c16="http://schemas.microsoft.com/office/drawing/2014/chart" uri="{C3380CC4-5D6E-409C-BE32-E72D297353CC}">
              <c16:uniqueId val="{00000005-FB54-45D6-AFC0-3540E568D10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843960053773764"/>
          <c:y val="0.43792396545145512"/>
          <c:w val="0.33091069713846755"/>
          <c:h val="0.28105588123070518"/>
        </c:manualLayout>
      </c:layout>
      <c:overlay val="0"/>
      <c:spPr>
        <a:solidFill>
          <a:schemeClr val="bg1"/>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zero"/>
    <c:showDLblsOverMax val="0"/>
  </c:chart>
  <c:spPr>
    <a:solidFill>
      <a:schemeClr val="bg1"/>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19</xdr:col>
      <xdr:colOff>0</xdr:colOff>
      <xdr:row>639</xdr:row>
      <xdr:rowOff>38100</xdr:rowOff>
    </xdr:from>
    <xdr:to>
      <xdr:col>25</xdr:col>
      <xdr:colOff>120650</xdr:colOff>
      <xdr:row>659</xdr:row>
      <xdr:rowOff>19050</xdr:rowOff>
    </xdr:to>
    <xdr:graphicFrame macro="">
      <xdr:nvGraphicFramePr>
        <xdr:cNvPr id="33419781"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19050</xdr:colOff>
      <xdr:row>638</xdr:row>
      <xdr:rowOff>152400</xdr:rowOff>
    </xdr:from>
    <xdr:to>
      <xdr:col>65</xdr:col>
      <xdr:colOff>279400</xdr:colOff>
      <xdr:row>655</xdr:row>
      <xdr:rowOff>152400</xdr:rowOff>
    </xdr:to>
    <xdr:graphicFrame macro="">
      <xdr:nvGraphicFramePr>
        <xdr:cNvPr id="33419782" name="Chart 3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0</xdr:colOff>
      <xdr:row>639</xdr:row>
      <xdr:rowOff>12700</xdr:rowOff>
    </xdr:from>
    <xdr:to>
      <xdr:col>40</xdr:col>
      <xdr:colOff>222250</xdr:colOff>
      <xdr:row>656</xdr:row>
      <xdr:rowOff>0</xdr:rowOff>
    </xdr:to>
    <xdr:graphicFrame macro="">
      <xdr:nvGraphicFramePr>
        <xdr:cNvPr id="33419783"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603250</xdr:colOff>
      <xdr:row>639</xdr:row>
      <xdr:rowOff>12700</xdr:rowOff>
    </xdr:from>
    <xdr:to>
      <xdr:col>46</xdr:col>
      <xdr:colOff>12700</xdr:colOff>
      <xdr:row>656</xdr:row>
      <xdr:rowOff>0</xdr:rowOff>
    </xdr:to>
    <xdr:graphicFrame macro="">
      <xdr:nvGraphicFramePr>
        <xdr:cNvPr id="33419784"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46</xdr:col>
      <xdr:colOff>603250</xdr:colOff>
      <xdr:row>639</xdr:row>
      <xdr:rowOff>12700</xdr:rowOff>
    </xdr:from>
    <xdr:to>
      <xdr:col>52</xdr:col>
      <xdr:colOff>12700</xdr:colOff>
      <xdr:row>656</xdr:row>
      <xdr:rowOff>0</xdr:rowOff>
    </xdr:to>
    <xdr:graphicFrame macro="">
      <xdr:nvGraphicFramePr>
        <xdr:cNvPr id="33419785"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52</xdr:col>
      <xdr:colOff>603250</xdr:colOff>
      <xdr:row>639</xdr:row>
      <xdr:rowOff>12700</xdr:rowOff>
    </xdr:from>
    <xdr:to>
      <xdr:col>58</xdr:col>
      <xdr:colOff>12700</xdr:colOff>
      <xdr:row>656</xdr:row>
      <xdr:rowOff>0</xdr:rowOff>
    </xdr:to>
    <xdr:graphicFrame macro="">
      <xdr:nvGraphicFramePr>
        <xdr:cNvPr id="33419786"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177800</xdr:colOff>
      <xdr:row>675</xdr:row>
      <xdr:rowOff>95250</xdr:rowOff>
    </xdr:from>
    <xdr:to>
      <xdr:col>26</xdr:col>
      <xdr:colOff>781050</xdr:colOff>
      <xdr:row>697</xdr:row>
      <xdr:rowOff>63500</xdr:rowOff>
    </xdr:to>
    <xdr:graphicFrame macro="">
      <xdr:nvGraphicFramePr>
        <xdr:cNvPr id="334197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35</xdr:col>
      <xdr:colOff>690034</xdr:colOff>
      <xdr:row>690</xdr:row>
      <xdr:rowOff>132291</xdr:rowOff>
    </xdr:from>
    <xdr:to>
      <xdr:col>37</xdr:col>
      <xdr:colOff>54163</xdr:colOff>
      <xdr:row>692</xdr:row>
      <xdr:rowOff>56481</xdr:rowOff>
    </xdr:to>
    <xdr:sp macro="" textlink="">
      <xdr:nvSpPr>
        <xdr:cNvPr id="3" name="TextBox 2"/>
        <xdr:cNvSpPr txBox="1"/>
      </xdr:nvSpPr>
      <xdr:spPr>
        <a:xfrm>
          <a:off x="20899967" y="109754458"/>
          <a:ext cx="1156760"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lumMod val="50000"/>
                </a:schemeClr>
              </a:solidFill>
            </a:rPr>
            <a:t>FY2011 Actual</a:t>
          </a:r>
        </a:p>
      </xdr:txBody>
    </xdr:sp>
    <xdr:clientData/>
  </xdr:twoCellAnchor>
  <xdr:twoCellAnchor>
    <xdr:from>
      <xdr:col>13</xdr:col>
      <xdr:colOff>0</xdr:colOff>
      <xdr:row>690</xdr:row>
      <xdr:rowOff>38629</xdr:rowOff>
    </xdr:from>
    <xdr:to>
      <xdr:col>13</xdr:col>
      <xdr:colOff>0</xdr:colOff>
      <xdr:row>693</xdr:row>
      <xdr:rowOff>2217</xdr:rowOff>
    </xdr:to>
    <xdr:sp macro="" textlink="">
      <xdr:nvSpPr>
        <xdr:cNvPr id="14" name="TextBox 13"/>
        <xdr:cNvSpPr txBox="1"/>
      </xdr:nvSpPr>
      <xdr:spPr>
        <a:xfrm>
          <a:off x="19941117" y="109667146"/>
          <a:ext cx="1149351" cy="43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lumMod val="50000"/>
                </a:schemeClr>
              </a:solidFill>
            </a:rPr>
            <a:t>FY2011</a:t>
          </a:r>
        </a:p>
        <a:p>
          <a:pPr algn="ctr"/>
          <a:r>
            <a:rPr lang="en-US" sz="1000" b="1">
              <a:solidFill>
                <a:schemeClr val="bg1">
                  <a:lumMod val="50000"/>
                </a:schemeClr>
              </a:solidFill>
            </a:rPr>
            <a:t>Proposal</a:t>
          </a:r>
        </a:p>
      </xdr:txBody>
    </xdr:sp>
    <xdr:clientData/>
  </xdr:twoCellAnchor>
  <xdr:twoCellAnchor>
    <xdr:from>
      <xdr:col>19</xdr:col>
      <xdr:colOff>171450</xdr:colOff>
      <xdr:row>701</xdr:row>
      <xdr:rowOff>133350</xdr:rowOff>
    </xdr:from>
    <xdr:to>
      <xdr:col>25</xdr:col>
      <xdr:colOff>158750</xdr:colOff>
      <xdr:row>720</xdr:row>
      <xdr:rowOff>133350</xdr:rowOff>
    </xdr:to>
    <xdr:graphicFrame macro="">
      <xdr:nvGraphicFramePr>
        <xdr:cNvPr id="33419790"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27</xdr:col>
      <xdr:colOff>0</xdr:colOff>
      <xdr:row>639</xdr:row>
      <xdr:rowOff>0</xdr:rowOff>
    </xdr:from>
    <xdr:to>
      <xdr:col>33</xdr:col>
      <xdr:colOff>419100</xdr:colOff>
      <xdr:row>655</xdr:row>
      <xdr:rowOff>171450</xdr:rowOff>
    </xdr:to>
    <xdr:graphicFrame macro="">
      <xdr:nvGraphicFramePr>
        <xdr:cNvPr id="33419791"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285003</xdr:colOff>
      <xdr:row>0</xdr:row>
      <xdr:rowOff>366806</xdr:rowOff>
    </xdr:from>
    <xdr:to>
      <xdr:col>33</xdr:col>
      <xdr:colOff>392545</xdr:colOff>
      <xdr:row>24</xdr:row>
      <xdr:rowOff>138545</xdr:rowOff>
    </xdr:to>
    <xdr:graphicFrame macro="">
      <xdr:nvGraphicFramePr>
        <xdr:cNvPr id="329236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311727</xdr:colOff>
      <xdr:row>24</xdr:row>
      <xdr:rowOff>145143</xdr:rowOff>
    </xdr:from>
    <xdr:to>
      <xdr:col>16</xdr:col>
      <xdr:colOff>46182</xdr:colOff>
      <xdr:row>47</xdr:row>
      <xdr:rowOff>80818</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56301</xdr:colOff>
      <xdr:row>24</xdr:row>
      <xdr:rowOff>127000</xdr:rowOff>
    </xdr:from>
    <xdr:to>
      <xdr:col>21</xdr:col>
      <xdr:colOff>542636</xdr:colOff>
      <xdr:row>47</xdr:row>
      <xdr:rowOff>92364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534079</xdr:colOff>
      <xdr:row>24</xdr:row>
      <xdr:rowOff>117929</xdr:rowOff>
    </xdr:from>
    <xdr:to>
      <xdr:col>27</xdr:col>
      <xdr:colOff>415637</xdr:colOff>
      <xdr:row>47</xdr:row>
      <xdr:rowOff>103909</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374815</xdr:colOff>
      <xdr:row>24</xdr:row>
      <xdr:rowOff>136072</xdr:rowOff>
    </xdr:from>
    <xdr:to>
      <xdr:col>33</xdr:col>
      <xdr:colOff>427182</xdr:colOff>
      <xdr:row>47</xdr:row>
      <xdr:rowOff>103909</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298450</xdr:colOff>
      <xdr:row>2</xdr:row>
      <xdr:rowOff>139700</xdr:rowOff>
    </xdr:from>
    <xdr:to>
      <xdr:col>35</xdr:col>
      <xdr:colOff>527050</xdr:colOff>
      <xdr:row>34</xdr:row>
      <xdr:rowOff>311150</xdr:rowOff>
    </xdr:to>
    <xdr:grpSp>
      <xdr:nvGrpSpPr>
        <xdr:cNvPr id="33429880" name="Group 8"/>
        <xdr:cNvGrpSpPr>
          <a:grpSpLocks/>
        </xdr:cNvGrpSpPr>
      </xdr:nvGrpSpPr>
      <xdr:grpSpPr bwMode="auto">
        <a:xfrm>
          <a:off x="22534995" y="624609"/>
          <a:ext cx="16195964" cy="9221932"/>
          <a:chOff x="9059335" y="629709"/>
          <a:chExt cx="16388288" cy="10080624"/>
        </a:xfrm>
      </xdr:grpSpPr>
      <xdr:graphicFrame macro="">
        <xdr:nvGraphicFramePr>
          <xdr:cNvPr id="33429881" name="Chart 1"/>
          <xdr:cNvGraphicFramePr>
            <a:graphicFrameLocks/>
          </xdr:cNvGraphicFramePr>
        </xdr:nvGraphicFramePr>
        <xdr:xfrm>
          <a:off x="9067270" y="629709"/>
          <a:ext cx="15766523" cy="513291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3429882" name="Chart 2"/>
          <xdr:cNvGraphicFramePr>
            <a:graphicFrameLocks/>
          </xdr:cNvGraphicFramePr>
        </xdr:nvGraphicFramePr>
        <xdr:xfrm>
          <a:off x="9059335" y="5762625"/>
          <a:ext cx="4487332" cy="494770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33429883" name="Chart 3"/>
          <xdr:cNvGraphicFramePr>
            <a:graphicFrameLocks/>
          </xdr:cNvGraphicFramePr>
        </xdr:nvGraphicFramePr>
        <xdr:xfrm>
          <a:off x="12980458" y="5762625"/>
          <a:ext cx="4534957" cy="494770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3429884" name="Chart 4"/>
          <xdr:cNvGraphicFramePr>
            <a:graphicFrameLocks/>
          </xdr:cNvGraphicFramePr>
        </xdr:nvGraphicFramePr>
        <xdr:xfrm>
          <a:off x="16917458" y="5762625"/>
          <a:ext cx="4545540" cy="4947708"/>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33429885" name="Chart 5"/>
          <xdr:cNvGraphicFramePr>
            <a:graphicFrameLocks/>
          </xdr:cNvGraphicFramePr>
        </xdr:nvGraphicFramePr>
        <xdr:xfrm>
          <a:off x="20912667" y="5762625"/>
          <a:ext cx="4534956" cy="4947708"/>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679450</xdr:colOff>
      <xdr:row>12</xdr:row>
      <xdr:rowOff>101600</xdr:rowOff>
    </xdr:from>
    <xdr:to>
      <xdr:col>9</xdr:col>
      <xdr:colOff>31750</xdr:colOff>
      <xdr:row>49</xdr:row>
      <xdr:rowOff>120650</xdr:rowOff>
    </xdr:to>
    <xdr:graphicFrame macro="">
      <xdr:nvGraphicFramePr>
        <xdr:cNvPr id="334367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0.70393</cdr:x>
      <cdr:y>0.62378</cdr:y>
    </cdr:from>
    <cdr:to>
      <cdr:x>0.96267</cdr:x>
      <cdr:y>0.65599</cdr:y>
    </cdr:to>
    <cdr:sp macro="" textlink="">
      <cdr:nvSpPr>
        <cdr:cNvPr id="20" name="TextBox 2"/>
        <cdr:cNvSpPr txBox="1"/>
      </cdr:nvSpPr>
      <cdr:spPr>
        <a:xfrm xmlns:a="http://schemas.openxmlformats.org/drawingml/2006/main">
          <a:off x="4087264" y="2974392"/>
          <a:ext cx="1355860" cy="30563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chemeClr val="tx1"/>
              </a:solidFill>
            </a:rPr>
            <a:t>FY2013 Actual</a:t>
          </a:r>
        </a:p>
      </cdr:txBody>
    </cdr:sp>
  </cdr:relSizeAnchor>
  <cdr:relSizeAnchor xmlns:cdr="http://schemas.openxmlformats.org/drawingml/2006/chartDrawing">
    <cdr:from>
      <cdr:x>0.4488</cdr:x>
      <cdr:y>0.62317</cdr:y>
    </cdr:from>
    <cdr:to>
      <cdr:x>0.68311</cdr:x>
      <cdr:y>0.65607</cdr:y>
    </cdr:to>
    <cdr:sp macro="" textlink="">
      <cdr:nvSpPr>
        <cdr:cNvPr id="19" name="TextBox 2"/>
        <cdr:cNvSpPr txBox="1"/>
      </cdr:nvSpPr>
      <cdr:spPr>
        <a:xfrm xmlns:a="http://schemas.openxmlformats.org/drawingml/2006/main">
          <a:off x="2613706" y="2966131"/>
          <a:ext cx="1355860" cy="3056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chemeClr val="tx1"/>
              </a:solidFill>
            </a:rPr>
            <a:t>FY2012 Actual</a:t>
          </a:r>
        </a:p>
      </cdr:txBody>
    </cdr:sp>
  </cdr:relSizeAnchor>
  <cdr:relSizeAnchor xmlns:cdr="http://schemas.openxmlformats.org/drawingml/2006/chartDrawing">
    <cdr:from>
      <cdr:x>0.21045</cdr:x>
      <cdr:y>0.62301</cdr:y>
    </cdr:from>
    <cdr:to>
      <cdr:x>0.44428</cdr:x>
      <cdr:y>0.65598</cdr:y>
    </cdr:to>
    <cdr:sp macro="" textlink="">
      <cdr:nvSpPr>
        <cdr:cNvPr id="21" name="TextBox 2"/>
        <cdr:cNvSpPr txBox="1"/>
      </cdr:nvSpPr>
      <cdr:spPr>
        <a:xfrm xmlns:a="http://schemas.openxmlformats.org/drawingml/2006/main">
          <a:off x="1227818" y="2969532"/>
          <a:ext cx="1355860" cy="3056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chemeClr val="tx1"/>
              </a:solidFill>
            </a:rPr>
            <a:t>FY2011 Actual</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16</xdr:row>
      <xdr:rowOff>38100</xdr:rowOff>
    </xdr:from>
    <xdr:to>
      <xdr:col>4</xdr:col>
      <xdr:colOff>1346200</xdr:colOff>
      <xdr:row>40</xdr:row>
      <xdr:rowOff>63500</xdr:rowOff>
    </xdr:to>
    <xdr:graphicFrame macro="">
      <xdr:nvGraphicFramePr>
        <xdr:cNvPr id="334392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1250950</xdr:colOff>
      <xdr:row>37</xdr:row>
      <xdr:rowOff>101600</xdr:rowOff>
    </xdr:from>
    <xdr:to>
      <xdr:col>2</xdr:col>
      <xdr:colOff>1295400</xdr:colOff>
      <xdr:row>39</xdr:row>
      <xdr:rowOff>76200</xdr:rowOff>
    </xdr:to>
    <xdr:grpSp>
      <xdr:nvGrpSpPr>
        <xdr:cNvPr id="33439285" name="Group 2"/>
        <xdr:cNvGrpSpPr>
          <a:grpSpLocks/>
        </xdr:cNvGrpSpPr>
      </xdr:nvGrpSpPr>
      <xdr:grpSpPr bwMode="auto">
        <a:xfrm>
          <a:off x="1955800" y="5930900"/>
          <a:ext cx="1425575" cy="298450"/>
          <a:chOff x="0" y="-38591"/>
          <a:chExt cx="1420443" cy="305636"/>
        </a:xfrm>
      </xdr:grpSpPr>
      <xdr:sp macro="" textlink="">
        <xdr:nvSpPr>
          <xdr:cNvPr id="10" name="TextBox 2"/>
          <xdr:cNvSpPr txBox="1"/>
        </xdr:nvSpPr>
        <xdr:spPr>
          <a:xfrm>
            <a:off x="30222" y="-38591"/>
            <a:ext cx="1353954" cy="30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b="1">
                <a:solidFill>
                  <a:srgbClr val="0070C0"/>
                </a:solidFill>
              </a:rPr>
              <a:t>FY2011 Actual</a:t>
            </a:r>
          </a:p>
        </xdr:txBody>
      </xdr:sp>
      <xdr:cxnSp macro="">
        <xdr:nvCxnSpPr>
          <xdr:cNvPr id="11" name="Straight Arrow Connector 10"/>
          <xdr:cNvCxnSpPr/>
        </xdr:nvCxnSpPr>
        <xdr:spPr>
          <a:xfrm flipV="1">
            <a:off x="0" y="227179"/>
            <a:ext cx="1420443" cy="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1524000</xdr:colOff>
      <xdr:row>37</xdr:row>
      <xdr:rowOff>114300</xdr:rowOff>
    </xdr:from>
    <xdr:to>
      <xdr:col>3</xdr:col>
      <xdr:colOff>1517650</xdr:colOff>
      <xdr:row>39</xdr:row>
      <xdr:rowOff>95250</xdr:rowOff>
    </xdr:to>
    <xdr:grpSp>
      <xdr:nvGrpSpPr>
        <xdr:cNvPr id="33439286" name="Group 3"/>
        <xdr:cNvGrpSpPr>
          <a:grpSpLocks/>
        </xdr:cNvGrpSpPr>
      </xdr:nvGrpSpPr>
      <xdr:grpSpPr bwMode="auto">
        <a:xfrm>
          <a:off x="3590925" y="5943600"/>
          <a:ext cx="1517650" cy="304800"/>
          <a:chOff x="1400879" y="-32510"/>
          <a:chExt cx="1495896" cy="305597"/>
        </a:xfrm>
      </xdr:grpSpPr>
      <xdr:sp macro="" textlink="">
        <xdr:nvSpPr>
          <xdr:cNvPr id="8" name="TextBox 2"/>
          <xdr:cNvSpPr txBox="1"/>
        </xdr:nvSpPr>
        <xdr:spPr>
          <a:xfrm>
            <a:off x="1437217" y="-32510"/>
            <a:ext cx="1362658" cy="305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b="1">
                <a:solidFill>
                  <a:srgbClr val="0070C0"/>
                </a:solidFill>
              </a:rPr>
              <a:t>FY2012 Actual</a:t>
            </a:r>
          </a:p>
        </xdr:txBody>
      </xdr:sp>
      <xdr:cxnSp macro="">
        <xdr:nvCxnSpPr>
          <xdr:cNvPr id="9" name="Straight Arrow Connector 8"/>
          <xdr:cNvCxnSpPr/>
        </xdr:nvCxnSpPr>
        <xdr:spPr>
          <a:xfrm flipV="1">
            <a:off x="1400879" y="214568"/>
            <a:ext cx="1495896" cy="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1714500</xdr:colOff>
      <xdr:row>37</xdr:row>
      <xdr:rowOff>114300</xdr:rowOff>
    </xdr:from>
    <xdr:to>
      <xdr:col>4</xdr:col>
      <xdr:colOff>1206500</xdr:colOff>
      <xdr:row>39</xdr:row>
      <xdr:rowOff>82550</xdr:rowOff>
    </xdr:to>
    <xdr:grpSp>
      <xdr:nvGrpSpPr>
        <xdr:cNvPr id="33439287" name="Group 4"/>
        <xdr:cNvGrpSpPr>
          <a:grpSpLocks/>
        </xdr:cNvGrpSpPr>
      </xdr:nvGrpSpPr>
      <xdr:grpSpPr bwMode="auto">
        <a:xfrm>
          <a:off x="5305425" y="5943600"/>
          <a:ext cx="1358900" cy="292100"/>
          <a:chOff x="2881329" y="-33742"/>
          <a:chExt cx="1378284" cy="305636"/>
        </a:xfrm>
      </xdr:grpSpPr>
      <xdr:sp macro="" textlink="">
        <xdr:nvSpPr>
          <xdr:cNvPr id="6" name="TextBox 2"/>
          <xdr:cNvSpPr txBox="1"/>
        </xdr:nvSpPr>
        <xdr:spPr>
          <a:xfrm>
            <a:off x="2893419" y="-33742"/>
            <a:ext cx="1348058" cy="30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b="1">
                <a:solidFill>
                  <a:srgbClr val="0070C0"/>
                </a:solidFill>
              </a:rPr>
              <a:t>FY2013 Actual</a:t>
            </a:r>
          </a:p>
        </xdr:txBody>
      </xdr:sp>
      <xdr:cxnSp macro="">
        <xdr:nvCxnSpPr>
          <xdr:cNvPr id="7" name="Straight Arrow Connector 6"/>
          <xdr:cNvCxnSpPr/>
        </xdr:nvCxnSpPr>
        <xdr:spPr>
          <a:xfrm>
            <a:off x="2881329" y="210767"/>
            <a:ext cx="1378284" cy="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1156154</xdr:colOff>
      <xdr:row>21</xdr:row>
      <xdr:rowOff>0</xdr:rowOff>
    </xdr:from>
    <xdr:to>
      <xdr:col>1</xdr:col>
      <xdr:colOff>1159556</xdr:colOff>
      <xdr:row>39</xdr:row>
      <xdr:rowOff>115661</xdr:rowOff>
    </xdr:to>
    <xdr:cxnSp macro="">
      <xdr:nvCxnSpPr>
        <xdr:cNvPr id="3" name="Straight Connector 2"/>
        <xdr:cNvCxnSpPr/>
      </xdr:nvCxnSpPr>
      <xdr:spPr>
        <a:xfrm>
          <a:off x="1809750" y="2775857"/>
          <a:ext cx="6804" cy="3054804"/>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41</xdr:row>
      <xdr:rowOff>152400</xdr:rowOff>
    </xdr:from>
    <xdr:to>
      <xdr:col>4</xdr:col>
      <xdr:colOff>1485900</xdr:colOff>
      <xdr:row>66</xdr:row>
      <xdr:rowOff>19050</xdr:rowOff>
    </xdr:to>
    <xdr:graphicFrame macro="">
      <xdr:nvGraphicFramePr>
        <xdr:cNvPr id="33439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0.22848</cdr:x>
      <cdr:y>0.29974</cdr:y>
    </cdr:from>
    <cdr:to>
      <cdr:x>0.31266</cdr:x>
      <cdr:y>0.35571</cdr:y>
    </cdr:to>
    <cdr:sp macro="" textlink="">
      <cdr:nvSpPr>
        <cdr:cNvPr id="2" name="TextBox 1"/>
        <cdr:cNvSpPr txBox="1"/>
      </cdr:nvSpPr>
      <cdr:spPr>
        <a:xfrm xmlns:a="http://schemas.openxmlformats.org/drawingml/2006/main">
          <a:off x="1377179" y="955666"/>
          <a:ext cx="523519"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80.7</a:t>
          </a:r>
        </a:p>
      </cdr:txBody>
    </cdr:sp>
  </cdr:relSizeAnchor>
  <cdr:relSizeAnchor xmlns:cdr="http://schemas.openxmlformats.org/drawingml/2006/chartDrawing">
    <cdr:from>
      <cdr:x>0.35593</cdr:x>
      <cdr:y>0.29144</cdr:y>
    </cdr:from>
    <cdr:to>
      <cdr:x>0.44156</cdr:x>
      <cdr:y>0.35496</cdr:y>
    </cdr:to>
    <cdr:sp macro="" textlink="">
      <cdr:nvSpPr>
        <cdr:cNvPr id="3" name="TextBox 1"/>
        <cdr:cNvSpPr txBox="1"/>
      </cdr:nvSpPr>
      <cdr:spPr>
        <a:xfrm xmlns:a="http://schemas.openxmlformats.org/drawingml/2006/main">
          <a:off x="2166218" y="948876"/>
          <a:ext cx="523520" cy="24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80.2</a:t>
          </a:r>
        </a:p>
      </cdr:txBody>
    </cdr:sp>
  </cdr:relSizeAnchor>
  <cdr:relSizeAnchor xmlns:cdr="http://schemas.openxmlformats.org/drawingml/2006/chartDrawing">
    <cdr:from>
      <cdr:x>0.48841</cdr:x>
      <cdr:y>0.27827</cdr:y>
    </cdr:from>
    <cdr:to>
      <cdr:x>0.574</cdr:x>
      <cdr:y>0.35102</cdr:y>
    </cdr:to>
    <cdr:sp macro="" textlink="">
      <cdr:nvSpPr>
        <cdr:cNvPr id="4" name="TextBox 1"/>
        <cdr:cNvSpPr txBox="1"/>
      </cdr:nvSpPr>
      <cdr:spPr>
        <a:xfrm xmlns:a="http://schemas.openxmlformats.org/drawingml/2006/main">
          <a:off x="2975678" y="935258"/>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82.0</a:t>
          </a:r>
        </a:p>
      </cdr:txBody>
    </cdr:sp>
  </cdr:relSizeAnchor>
  <cdr:relSizeAnchor xmlns:cdr="http://schemas.openxmlformats.org/drawingml/2006/chartDrawing">
    <cdr:from>
      <cdr:x>0.62422</cdr:x>
      <cdr:y>0.17354</cdr:y>
    </cdr:from>
    <cdr:to>
      <cdr:x>0.71006</cdr:x>
      <cdr:y>0.32709</cdr:y>
    </cdr:to>
    <cdr:sp macro="" textlink="">
      <cdr:nvSpPr>
        <cdr:cNvPr id="5" name="TextBox 1"/>
        <cdr:cNvSpPr txBox="1"/>
      </cdr:nvSpPr>
      <cdr:spPr>
        <a:xfrm xmlns:a="http://schemas.openxmlformats.org/drawingml/2006/main">
          <a:off x="3805499" y="826388"/>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85.6</a:t>
          </a:r>
        </a:p>
      </cdr:txBody>
    </cdr:sp>
  </cdr:relSizeAnchor>
  <cdr:relSizeAnchor xmlns:cdr="http://schemas.openxmlformats.org/drawingml/2006/chartDrawing">
    <cdr:from>
      <cdr:x>0.75978</cdr:x>
      <cdr:y>0.13518</cdr:y>
    </cdr:from>
    <cdr:to>
      <cdr:x>0.84586</cdr:x>
      <cdr:y>0.27827</cdr:y>
    </cdr:to>
    <cdr:sp macro="" textlink="">
      <cdr:nvSpPr>
        <cdr:cNvPr id="6" name="TextBox 1"/>
        <cdr:cNvSpPr txBox="1"/>
      </cdr:nvSpPr>
      <cdr:spPr>
        <a:xfrm xmlns:a="http://schemas.openxmlformats.org/drawingml/2006/main">
          <a:off x="4635381" y="690320"/>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88.3</a:t>
          </a:r>
        </a:p>
      </cdr:txBody>
    </cdr:sp>
  </cdr:relSizeAnchor>
  <cdr:relSizeAnchor xmlns:cdr="http://schemas.openxmlformats.org/drawingml/2006/chartDrawing">
    <cdr:from>
      <cdr:x>0.88668</cdr:x>
      <cdr:y>0.12924</cdr:y>
    </cdr:from>
    <cdr:to>
      <cdr:x>0.97284</cdr:x>
      <cdr:y>0.23532</cdr:y>
    </cdr:to>
    <cdr:sp macro="" textlink="">
      <cdr:nvSpPr>
        <cdr:cNvPr id="7" name="TextBox 1"/>
        <cdr:cNvSpPr txBox="1"/>
      </cdr:nvSpPr>
      <cdr:spPr>
        <a:xfrm xmlns:a="http://schemas.openxmlformats.org/drawingml/2006/main">
          <a:off x="5410805" y="656332"/>
          <a:ext cx="523520" cy="2448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89.5</a:t>
          </a:r>
        </a:p>
      </cdr:txBody>
    </cdr:sp>
  </cdr:relSizeAnchor>
  <cdr:relSizeAnchor xmlns:cdr="http://schemas.openxmlformats.org/drawingml/2006/chartDrawing">
    <cdr:from>
      <cdr:x>0.09331</cdr:x>
      <cdr:y>0.20387</cdr:y>
    </cdr:from>
    <cdr:to>
      <cdr:x>0.17595</cdr:x>
      <cdr:y>0.33745</cdr:y>
    </cdr:to>
    <cdr:sp macro="" textlink="">
      <cdr:nvSpPr>
        <cdr:cNvPr id="8" name="TextBox 1"/>
        <cdr:cNvSpPr txBox="1"/>
      </cdr:nvSpPr>
      <cdr:spPr>
        <a:xfrm xmlns:a="http://schemas.openxmlformats.org/drawingml/2006/main">
          <a:off x="554166" y="874033"/>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83.3</a:t>
          </a:r>
        </a:p>
      </cdr:txBody>
    </cdr:sp>
  </cdr:relSizeAnchor>
  <cdr:relSizeAnchor xmlns:cdr="http://schemas.openxmlformats.org/drawingml/2006/chartDrawing">
    <cdr:from>
      <cdr:x>0.01923</cdr:x>
      <cdr:y>0.87255</cdr:y>
    </cdr:from>
    <cdr:to>
      <cdr:x>0.24602</cdr:x>
      <cdr:y>0.9544</cdr:y>
    </cdr:to>
    <cdr:sp macro="" textlink="">
      <cdr:nvSpPr>
        <cdr:cNvPr id="9" name="TextBox 2"/>
        <cdr:cNvSpPr txBox="1"/>
      </cdr:nvSpPr>
      <cdr:spPr bwMode="auto">
        <a:xfrm xmlns:a="http://schemas.openxmlformats.org/drawingml/2006/main">
          <a:off x="112115" y="3382093"/>
          <a:ext cx="1363082" cy="2897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400"/>
            </a:lnSpc>
          </a:pPr>
          <a:r>
            <a:rPr lang="en-US" sz="1200" b="1">
              <a:solidFill>
                <a:schemeClr val="accent3">
                  <a:lumMod val="50000"/>
                </a:schemeClr>
              </a:solidFill>
            </a:rPr>
            <a:t>FY2011</a:t>
          </a:r>
        </a:p>
        <a:p xmlns:a="http://schemas.openxmlformats.org/drawingml/2006/main">
          <a:pPr algn="ctr">
            <a:lnSpc>
              <a:spcPts val="1400"/>
            </a:lnSpc>
          </a:pPr>
          <a:r>
            <a:rPr lang="en-US" sz="1200" b="1">
              <a:solidFill>
                <a:schemeClr val="accent3">
                  <a:lumMod val="50000"/>
                </a:schemeClr>
              </a:solidFill>
            </a:rPr>
            <a:t>Proposal</a:t>
          </a:r>
        </a:p>
      </cdr:txBody>
    </cdr:sp>
  </cdr:relSizeAnchor>
</c:userShapes>
</file>

<file path=xl/drawings/drawing8.xml><?xml version="1.0" encoding="utf-8"?>
<c:userShapes xmlns:c="http://schemas.openxmlformats.org/drawingml/2006/chart">
  <cdr:relSizeAnchor xmlns:cdr="http://schemas.openxmlformats.org/drawingml/2006/chartDrawing">
    <cdr:from>
      <cdr:x>0.07811</cdr:x>
      <cdr:y>0.26634</cdr:y>
    </cdr:from>
    <cdr:to>
      <cdr:x>0.16423</cdr:x>
      <cdr:y>0.3357</cdr:y>
    </cdr:to>
    <cdr:sp macro="" textlink="">
      <cdr:nvSpPr>
        <cdr:cNvPr id="2" name="TextBox 1"/>
        <cdr:cNvSpPr txBox="1"/>
      </cdr:nvSpPr>
      <cdr:spPr>
        <a:xfrm xmlns:a="http://schemas.openxmlformats.org/drawingml/2006/main">
          <a:off x="503482" y="1086084"/>
          <a:ext cx="545624" cy="2137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80.7</a:t>
          </a:r>
        </a:p>
      </cdr:txBody>
    </cdr:sp>
  </cdr:relSizeAnchor>
  <cdr:relSizeAnchor xmlns:cdr="http://schemas.openxmlformats.org/drawingml/2006/chartDrawing">
    <cdr:from>
      <cdr:x>0.16877</cdr:x>
      <cdr:y>0.27144</cdr:y>
    </cdr:from>
    <cdr:to>
      <cdr:x>0.25415</cdr:x>
      <cdr:y>0.34152</cdr:y>
    </cdr:to>
    <cdr:sp macro="" textlink="">
      <cdr:nvSpPr>
        <cdr:cNvPr id="3" name="TextBox 1"/>
        <cdr:cNvSpPr txBox="1"/>
      </cdr:nvSpPr>
      <cdr:spPr>
        <a:xfrm xmlns:a="http://schemas.openxmlformats.org/drawingml/2006/main">
          <a:off x="1084578" y="1098140"/>
          <a:ext cx="550276" cy="2249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80.2</a:t>
          </a:r>
        </a:p>
      </cdr:txBody>
    </cdr:sp>
  </cdr:relSizeAnchor>
  <cdr:relSizeAnchor xmlns:cdr="http://schemas.openxmlformats.org/drawingml/2006/chartDrawing">
    <cdr:from>
      <cdr:x>0.26424</cdr:x>
      <cdr:y>0.26167</cdr:y>
    </cdr:from>
    <cdr:to>
      <cdr:x>0.34935</cdr:x>
      <cdr:y>0.33783</cdr:y>
    </cdr:to>
    <cdr:sp macro="" textlink="">
      <cdr:nvSpPr>
        <cdr:cNvPr id="4" name="TextBox 1"/>
        <cdr:cNvSpPr txBox="1"/>
      </cdr:nvSpPr>
      <cdr:spPr>
        <a:xfrm xmlns:a="http://schemas.openxmlformats.org/drawingml/2006/main">
          <a:off x="1698050" y="1072801"/>
          <a:ext cx="545339" cy="2351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82.0</a:t>
          </a:r>
        </a:p>
      </cdr:txBody>
    </cdr:sp>
  </cdr:relSizeAnchor>
  <cdr:relSizeAnchor xmlns:cdr="http://schemas.openxmlformats.org/drawingml/2006/chartDrawing">
    <cdr:from>
      <cdr:x>0.35264</cdr:x>
      <cdr:y>0.23899</cdr:y>
    </cdr:from>
    <cdr:to>
      <cdr:x>0.438</cdr:x>
      <cdr:y>0.36116</cdr:y>
    </cdr:to>
    <cdr:sp macro="" textlink="">
      <cdr:nvSpPr>
        <cdr:cNvPr id="5" name="TextBox 1"/>
        <cdr:cNvSpPr txBox="1"/>
      </cdr:nvSpPr>
      <cdr:spPr>
        <a:xfrm xmlns:a="http://schemas.openxmlformats.org/drawingml/2006/main">
          <a:off x="2266167" y="1011050"/>
          <a:ext cx="550082" cy="3873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85.6</a:t>
          </a:r>
        </a:p>
      </cdr:txBody>
    </cdr:sp>
  </cdr:relSizeAnchor>
  <cdr:relSizeAnchor xmlns:cdr="http://schemas.openxmlformats.org/drawingml/2006/chartDrawing">
    <cdr:from>
      <cdr:x>0.44342</cdr:x>
      <cdr:y>0.24168</cdr:y>
    </cdr:from>
    <cdr:to>
      <cdr:x>0.52925</cdr:x>
      <cdr:y>0.35338</cdr:y>
    </cdr:to>
    <cdr:sp macro="" textlink="">
      <cdr:nvSpPr>
        <cdr:cNvPr id="6" name="TextBox 1"/>
        <cdr:cNvSpPr txBox="1"/>
      </cdr:nvSpPr>
      <cdr:spPr>
        <a:xfrm xmlns:a="http://schemas.openxmlformats.org/drawingml/2006/main">
          <a:off x="2721535" y="762233"/>
          <a:ext cx="526490" cy="40108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88.3</a:t>
          </a:r>
        </a:p>
      </cdr:txBody>
    </cdr:sp>
  </cdr:relSizeAnchor>
  <cdr:relSizeAnchor xmlns:cdr="http://schemas.openxmlformats.org/drawingml/2006/chartDrawing">
    <cdr:from>
      <cdr:x>0.5331</cdr:x>
      <cdr:y>0.23431</cdr:y>
    </cdr:from>
    <cdr:to>
      <cdr:x>0.619</cdr:x>
      <cdr:y>0.33286</cdr:y>
    </cdr:to>
    <cdr:sp macro="" textlink="">
      <cdr:nvSpPr>
        <cdr:cNvPr id="7" name="TextBox 1"/>
        <cdr:cNvSpPr txBox="1"/>
      </cdr:nvSpPr>
      <cdr:spPr>
        <a:xfrm xmlns:a="http://schemas.openxmlformats.org/drawingml/2006/main">
          <a:off x="3271624" y="740065"/>
          <a:ext cx="525411" cy="3333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89.5</a:t>
          </a:r>
        </a:p>
      </cdr:txBody>
    </cdr:sp>
  </cdr:relSizeAnchor>
  <cdr:relSizeAnchor xmlns:cdr="http://schemas.openxmlformats.org/drawingml/2006/chartDrawing">
    <cdr:from>
      <cdr:x>0.06487</cdr:x>
      <cdr:y>0.90481</cdr:y>
    </cdr:from>
    <cdr:to>
      <cdr:x>0.24906</cdr:x>
      <cdr:y>0.98687</cdr:y>
    </cdr:to>
    <cdr:grpSp>
      <cdr:nvGrpSpPr>
        <cdr:cNvPr id="41" name="Group 40"/>
        <cdr:cNvGrpSpPr>
          <a:grpSpLocks xmlns:a="http://schemas.openxmlformats.org/drawingml/2006/main"/>
        </cdr:cNvGrpSpPr>
      </cdr:nvGrpSpPr>
      <cdr:grpSpPr bwMode="auto">
        <a:xfrm xmlns:a="http://schemas.openxmlformats.org/drawingml/2006/main">
          <a:off x="402244" y="3542128"/>
          <a:ext cx="1142121" cy="321246"/>
          <a:chOff x="0" y="0"/>
          <a:chExt cx="1412184" cy="323314"/>
        </a:xfrm>
      </cdr:grpSpPr>
      <cdr:sp macro="" textlink="">
        <cdr:nvSpPr>
          <cdr:cNvPr id="17" name="TextBox 2"/>
          <cdr:cNvSpPr txBox="1"/>
        </cdr:nvSpPr>
        <cdr:spPr>
          <a:xfrm xmlns:a="http://schemas.openxmlformats.org/drawingml/2006/main">
            <a:off x="28244" y="0"/>
            <a:ext cx="1346283" cy="3233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FY2011</a:t>
            </a:r>
          </a:p>
        </cdr:txBody>
      </cdr:sp>
      <cdr:cxnSp macro="">
        <cdr:nvCxnSpPr>
          <cdr:cNvPr id="18" name="Straight Arrow Connector 17"/>
          <cdr:cNvCxnSpPr/>
        </cdr:nvCxnSpPr>
        <cdr:spPr>
          <a:xfrm xmlns:a="http://schemas.openxmlformats.org/drawingml/2006/main" flipV="1">
            <a:off x="0" y="281596"/>
            <a:ext cx="1412184"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0.24647</cdr:x>
      <cdr:y>0.90896</cdr:y>
    </cdr:from>
    <cdr:to>
      <cdr:x>0.44127</cdr:x>
      <cdr:y>0.99125</cdr:y>
    </cdr:to>
    <cdr:grpSp>
      <cdr:nvGrpSpPr>
        <cdr:cNvPr id="42" name="Group 41"/>
        <cdr:cNvGrpSpPr>
          <a:grpSpLocks xmlns:a="http://schemas.openxmlformats.org/drawingml/2006/main"/>
        </cdr:cNvGrpSpPr>
      </cdr:nvGrpSpPr>
      <cdr:grpSpPr bwMode="auto">
        <a:xfrm xmlns:a="http://schemas.openxmlformats.org/drawingml/2006/main">
          <a:off x="1528305" y="3558374"/>
          <a:ext cx="1207911" cy="322147"/>
          <a:chOff x="1647825" y="9525"/>
          <a:chExt cx="1493197" cy="312915"/>
        </a:xfrm>
      </cdr:grpSpPr>
      <cdr:sp macro="" textlink="">
        <cdr:nvSpPr>
          <cdr:cNvPr id="15" name="TextBox 2"/>
          <cdr:cNvSpPr txBox="1"/>
        </cdr:nvSpPr>
        <cdr:spPr>
          <a:xfrm xmlns:a="http://schemas.openxmlformats.org/drawingml/2006/main">
            <a:off x="1685868" y="9525"/>
            <a:ext cx="1360046" cy="3129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FY2012</a:t>
            </a:r>
          </a:p>
        </cdr:txBody>
      </cdr:sp>
      <cdr:cxnSp macro="">
        <cdr:nvCxnSpPr>
          <cdr:cNvPr id="16" name="Straight Arrow Connector 15"/>
          <cdr:cNvCxnSpPr/>
        </cdr:nvCxnSpPr>
        <cdr:spPr>
          <a:xfrm xmlns:a="http://schemas.openxmlformats.org/drawingml/2006/main" flipV="1">
            <a:off x="1647825" y="263769"/>
            <a:ext cx="1493197"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0.44384</cdr:x>
      <cdr:y>0.90895</cdr:y>
    </cdr:from>
    <cdr:to>
      <cdr:x>0.62363</cdr:x>
      <cdr:y>0.99125</cdr:y>
    </cdr:to>
    <cdr:grpSp>
      <cdr:nvGrpSpPr>
        <cdr:cNvPr id="43" name="Group 42"/>
        <cdr:cNvGrpSpPr>
          <a:grpSpLocks xmlns:a="http://schemas.openxmlformats.org/drawingml/2006/main"/>
        </cdr:cNvGrpSpPr>
      </cdr:nvGrpSpPr>
      <cdr:grpSpPr bwMode="auto">
        <a:xfrm xmlns:a="http://schemas.openxmlformats.org/drawingml/2006/main">
          <a:off x="2752152" y="3558335"/>
          <a:ext cx="1114837" cy="322186"/>
          <a:chOff x="3336925" y="9525"/>
          <a:chExt cx="1377032" cy="323314"/>
        </a:xfrm>
      </cdr:grpSpPr>
      <cdr:sp macro="" textlink="">
        <cdr:nvSpPr>
          <cdr:cNvPr id="13" name="TextBox 2"/>
          <cdr:cNvSpPr txBox="1"/>
        </cdr:nvSpPr>
        <cdr:spPr>
          <a:xfrm xmlns:a="http://schemas.openxmlformats.org/drawingml/2006/main">
            <a:off x="3346421" y="9525"/>
            <a:ext cx="1348542" cy="3233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FY2013</a:t>
            </a:r>
          </a:p>
        </cdr:txBody>
      </cdr:sp>
      <cdr:cxnSp macro="">
        <cdr:nvCxnSpPr>
          <cdr:cNvPr id="14" name="Straight Arrow Connector 13"/>
          <cdr:cNvCxnSpPr/>
        </cdr:nvCxnSpPr>
        <cdr:spPr>
          <a:xfrm xmlns:a="http://schemas.openxmlformats.org/drawingml/2006/main">
            <a:off x="3336925" y="270262"/>
            <a:ext cx="1377032"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0.90334</cdr:x>
      <cdr:y>0.1783</cdr:y>
    </cdr:from>
    <cdr:to>
      <cdr:x>0.98923</cdr:x>
      <cdr:y>0.28901</cdr:y>
    </cdr:to>
    <cdr:sp macro="" textlink="">
      <cdr:nvSpPr>
        <cdr:cNvPr id="20" name="TextBox 1"/>
        <cdr:cNvSpPr txBox="1"/>
      </cdr:nvSpPr>
      <cdr:spPr>
        <a:xfrm xmlns:a="http://schemas.openxmlformats.org/drawingml/2006/main">
          <a:off x="5806577" y="801598"/>
          <a:ext cx="550404" cy="34529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96.6</a:t>
          </a:r>
        </a:p>
      </cdr:txBody>
    </cdr:sp>
  </cdr:relSizeAnchor>
  <cdr:relSizeAnchor xmlns:cdr="http://schemas.openxmlformats.org/drawingml/2006/chartDrawing">
    <cdr:from>
      <cdr:x>0.80865</cdr:x>
      <cdr:y>0.20109</cdr:y>
    </cdr:from>
    <cdr:to>
      <cdr:x>0.89454</cdr:x>
      <cdr:y>0.30864</cdr:y>
    </cdr:to>
    <cdr:sp macro="" textlink="">
      <cdr:nvSpPr>
        <cdr:cNvPr id="21" name="TextBox 1"/>
        <cdr:cNvSpPr txBox="1"/>
      </cdr:nvSpPr>
      <cdr:spPr>
        <a:xfrm xmlns:a="http://schemas.openxmlformats.org/drawingml/2006/main">
          <a:off x="4958798" y="636710"/>
          <a:ext cx="526857" cy="3343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92.9</a:t>
          </a:r>
        </a:p>
      </cdr:txBody>
    </cdr:sp>
  </cdr:relSizeAnchor>
  <cdr:relSizeAnchor xmlns:cdr="http://schemas.openxmlformats.org/drawingml/2006/chartDrawing">
    <cdr:from>
      <cdr:x>0.72665</cdr:x>
      <cdr:y>0.21179</cdr:y>
    </cdr:from>
    <cdr:to>
      <cdr:x>0.81231</cdr:x>
      <cdr:y>0.31764</cdr:y>
    </cdr:to>
    <cdr:sp macro="" textlink="">
      <cdr:nvSpPr>
        <cdr:cNvPr id="22" name="TextBox 1"/>
        <cdr:cNvSpPr txBox="1"/>
      </cdr:nvSpPr>
      <cdr:spPr>
        <a:xfrm xmlns:a="http://schemas.openxmlformats.org/drawingml/2006/main">
          <a:off x="4457361" y="670017"/>
          <a:ext cx="523877" cy="336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92.2</a:t>
          </a:r>
        </a:p>
      </cdr:txBody>
    </cdr:sp>
  </cdr:relSizeAnchor>
  <cdr:relSizeAnchor xmlns:cdr="http://schemas.openxmlformats.org/drawingml/2006/chartDrawing">
    <cdr:from>
      <cdr:x>0.62991</cdr:x>
      <cdr:y>0.22858</cdr:y>
    </cdr:from>
    <cdr:to>
      <cdr:x>0.71507</cdr:x>
      <cdr:y>0.32981</cdr:y>
    </cdr:to>
    <cdr:sp macro="" textlink="">
      <cdr:nvSpPr>
        <cdr:cNvPr id="23" name="TextBox 1"/>
        <cdr:cNvSpPr txBox="1"/>
      </cdr:nvSpPr>
      <cdr:spPr>
        <a:xfrm xmlns:a="http://schemas.openxmlformats.org/drawingml/2006/main">
          <a:off x="3863915" y="721448"/>
          <a:ext cx="522370" cy="3381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89.9</a:t>
          </a:r>
        </a:p>
      </cdr:txBody>
    </cdr:sp>
  </cdr:relSizeAnchor>
  <cdr:relSizeAnchor xmlns:cdr="http://schemas.openxmlformats.org/drawingml/2006/chartDrawing">
    <cdr:from>
      <cdr:x>0.80679</cdr:x>
      <cdr:y>0.90434</cdr:y>
    </cdr:from>
    <cdr:to>
      <cdr:x>0.99376</cdr:x>
      <cdr:y>0.99125</cdr:y>
    </cdr:to>
    <cdr:grpSp>
      <cdr:nvGrpSpPr>
        <cdr:cNvPr id="44" name="Group 43"/>
        <cdr:cNvGrpSpPr>
          <a:grpSpLocks xmlns:a="http://schemas.openxmlformats.org/drawingml/2006/main"/>
        </cdr:cNvGrpSpPr>
      </cdr:nvGrpSpPr>
      <cdr:grpSpPr bwMode="auto">
        <a:xfrm xmlns:a="http://schemas.openxmlformats.org/drawingml/2006/main">
          <a:off x="5002723" y="3540288"/>
          <a:ext cx="1159359" cy="340233"/>
          <a:chOff x="0" y="0"/>
          <a:chExt cx="1716187" cy="342014"/>
        </a:xfrm>
      </cdr:grpSpPr>
      <cdr:sp macro="" textlink="">
        <cdr:nvSpPr>
          <cdr:cNvPr id="29" name="TextBox 2"/>
          <cdr:cNvSpPr txBox="1"/>
        </cdr:nvSpPr>
        <cdr:spPr>
          <a:xfrm xmlns:a="http://schemas.openxmlformats.org/drawingml/2006/main">
            <a:off x="11835" y="0"/>
            <a:ext cx="1680680" cy="3420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FY2015</a:t>
            </a:r>
          </a:p>
        </cdr:txBody>
      </cdr:sp>
      <cdr:cxnSp macro="">
        <cdr:nvCxnSpPr>
          <cdr:cNvPr id="30" name="Straight Arrow Connector 29"/>
          <cdr:cNvCxnSpPr/>
        </cdr:nvCxnSpPr>
        <cdr:spPr>
          <a:xfrm xmlns:a="http://schemas.openxmlformats.org/drawingml/2006/main">
            <a:off x="0" y="275818"/>
            <a:ext cx="1716187"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0.6239</cdr:x>
      <cdr:y>0.90434</cdr:y>
    </cdr:from>
    <cdr:to>
      <cdr:x>0.80808</cdr:x>
      <cdr:y>0.99125</cdr:y>
    </cdr:to>
    <cdr:grpSp>
      <cdr:nvGrpSpPr>
        <cdr:cNvPr id="45" name="Group 44"/>
        <cdr:cNvGrpSpPr>
          <a:grpSpLocks xmlns:a="http://schemas.openxmlformats.org/drawingml/2006/main"/>
        </cdr:cNvGrpSpPr>
      </cdr:nvGrpSpPr>
      <cdr:grpSpPr bwMode="auto">
        <a:xfrm xmlns:a="http://schemas.openxmlformats.org/drawingml/2006/main">
          <a:off x="3868664" y="3540288"/>
          <a:ext cx="1142058" cy="340233"/>
          <a:chOff x="0" y="0"/>
          <a:chExt cx="1716187" cy="342014"/>
        </a:xfrm>
      </cdr:grpSpPr>
      <cdr:sp macro="" textlink="">
        <cdr:nvSpPr>
          <cdr:cNvPr id="32" name="TextBox 2"/>
          <cdr:cNvSpPr txBox="1"/>
        </cdr:nvSpPr>
        <cdr:spPr>
          <a:xfrm xmlns:a="http://schemas.openxmlformats.org/drawingml/2006/main">
            <a:off x="11835" y="0"/>
            <a:ext cx="1680680" cy="3420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FY2014</a:t>
            </a:r>
          </a:p>
        </cdr:txBody>
      </cdr:sp>
      <cdr:cxnSp macro="">
        <cdr:nvCxnSpPr>
          <cdr:cNvPr id="33" name="Straight Arrow Connector 32"/>
          <cdr:cNvCxnSpPr/>
        </cdr:nvCxnSpPr>
        <cdr:spPr>
          <a:xfrm xmlns:a="http://schemas.openxmlformats.org/drawingml/2006/main">
            <a:off x="0" y="275818"/>
            <a:ext cx="1716187"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pmcs\Documents%20and%20Settings\adi\My%20Documents\Local%20M&amp;O\IceCube%20Composite%20Budget%202010.0415b%20(Resubmitted%20April%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p;O Supplement Travel"/>
      <sheetName val="M&amp;O Supplement Travel (1030)"/>
      <sheetName val="M&amp;O Supplement M&amp;S CE SA"/>
      <sheetName val="1.Composite"/>
      <sheetName val="1a.PY7 Rates"/>
      <sheetName val="2. Trips Plan"/>
      <sheetName val="3.Other Budget Elements"/>
      <sheetName val="4.WBS Summary (Core)"/>
      <sheetName val="WBS Summary FY11 all funds"/>
      <sheetName val="4a.WBS Summary (US Base Grants)"/>
      <sheetName val="4b.WBS Summary (US In Kind)"/>
      <sheetName val="4c.WBS Summary (NonUS)"/>
      <sheetName val="4d.WBS Summary (Difference)"/>
      <sheetName val="6a.FTEs Summary"/>
      <sheetName val="5.Cost Categories Summary"/>
      <sheetName val="5.Cost Categories Summary ($K)"/>
      <sheetName val="INST Staffing Pivot (FY11)"/>
      <sheetName val="Labor categories"/>
      <sheetName val="INST Staffing Matrix (FY11)"/>
      <sheetName val="WBS Staffing Pivot (FY11)"/>
      <sheetName val="WBS Staffing Matrix (FY11)"/>
      <sheetName val="WBS Staffing Pivot (TASKS)"/>
      <sheetName val="WBS Staffing Matrix (TASKS)"/>
      <sheetName val="WBS Staffing Matrix FY11(TASKS)"/>
      <sheetName val="Task List Pivot (FY11)"/>
      <sheetName val="Sc. Group by Inst(FY11)"/>
      <sheetName val="Sc. Group by WBS(FY11)"/>
      <sheetName val="WBS Staffing"/>
      <sheetName val="1030 LABOR DIRECT$"/>
      <sheetName val="1030 FRINGE"/>
      <sheetName val="1030 Travel Direct"/>
      <sheetName val="1030 SA DIRECT"/>
      <sheetName val="1030 M&amp;S DIRECT"/>
      <sheetName val="1030 CE DIRECT"/>
      <sheetName val="6a Labor Appendix (Inst)"/>
      <sheetName val="6a Labor Appendix (WBS)"/>
      <sheetName val="6b. Staffing Matrix"/>
      <sheetName val="6b. Staffing Matrix (Months)"/>
      <sheetName val="6b. Staffing Pivot (Pie)"/>
      <sheetName val="6c. Staffing Matrix"/>
      <sheetName val="7.SA Summary"/>
      <sheetName val="8.CE and M&amp;S Summary"/>
      <sheetName val="8a.M&amp;S Summary"/>
      <sheetName val="8b.CE Summary"/>
      <sheetName val="b.Profile charts"/>
      <sheetName val="Analysis Proposal (Pivot)"/>
      <sheetName val="Analysis Proposal (Matrix)"/>
      <sheetName val="Analysis Proposal (Submit)"/>
      <sheetName val="Pivot NSF Q2 10.21.09 (2)"/>
      <sheetName val="Pivot NSF Q2 10.21.09"/>
      <sheetName val="Template NSF Q2 10.21.09"/>
      <sheetName val="Answer 1"/>
      <sheetName val="Answer 2"/>
      <sheetName val="Answer 3"/>
      <sheetName val="MoU Summary from Composite"/>
      <sheetName val="Sheet1"/>
      <sheetName val="MoU Summary - US"/>
      <sheetName val="MoU Summary - US (Format)"/>
      <sheetName val="MoU Summary - UW"/>
      <sheetName val="MoU Summary - Non US"/>
      <sheetName val="MoU Summary - Non US (format)"/>
    </sheetNames>
    <sheetDataSet>
      <sheetData sheetId="0"/>
      <sheetData sheetId="1"/>
      <sheetData sheetId="2"/>
      <sheetData sheetId="3">
        <row r="2426">
          <cell r="EZ2426" t="str">
            <v>NSF MRE</v>
          </cell>
          <cell r="FB2426" t="str">
            <v>ALL</v>
          </cell>
          <cell r="FD2426" t="str">
            <v>MRE</v>
          </cell>
          <cell r="FM2426" t="str">
            <v>AMBUEL, JACK - PSL</v>
          </cell>
          <cell r="FS2426" t="str">
            <v>AD</v>
          </cell>
          <cell r="GA2426" t="str">
            <v>CAU</v>
          </cell>
          <cell r="GC2426" t="str">
            <v>DETECTOR OPERATIONS &amp; MAINTENANCE</v>
          </cell>
          <cell r="GF2426" t="str">
            <v>1.1.1 Management</v>
          </cell>
        </row>
        <row r="2427">
          <cell r="EZ2427" t="str">
            <v>NSF M&amp;O Core</v>
          </cell>
          <cell r="FB2427" t="str">
            <v>CAU</v>
          </cell>
          <cell r="FD2427" t="str">
            <v>M&amp;O Budget</v>
          </cell>
          <cell r="FM2427" t="str">
            <v>ARBUCKLE, ANDREW - PSL</v>
          </cell>
          <cell r="FS2427" t="str">
            <v>AE</v>
          </cell>
          <cell r="GA2427" t="str">
            <v>LBNL</v>
          </cell>
          <cell r="GC2427" t="str">
            <v>Run Coordination</v>
          </cell>
          <cell r="GF2427" t="str">
            <v>1.1.2 Engineering</v>
          </cell>
        </row>
        <row r="2428">
          <cell r="EZ2428" t="str">
            <v>NSF M&amp;O CF</v>
          </cell>
          <cell r="FB2428" t="str">
            <v>LBNL</v>
          </cell>
          <cell r="FD2428" t="str">
            <v>M&amp;O Proposal</v>
          </cell>
          <cell r="FM2428" t="str">
            <v>BACCUS, JAMES</v>
          </cell>
          <cell r="FS2428" t="str">
            <v>CS</v>
          </cell>
          <cell r="GA2428" t="str">
            <v>PSU</v>
          </cell>
          <cell r="GC2428" t="str">
            <v>Data Acquisition</v>
          </cell>
          <cell r="GF2428" t="str">
            <v>1.2.1 Logistics</v>
          </cell>
        </row>
        <row r="2429">
          <cell r="EZ2429" t="str">
            <v>Non US CF</v>
          </cell>
          <cell r="FB2429" t="str">
            <v>PSU</v>
          </cell>
          <cell r="FD2429" t="str">
            <v>Analysis</v>
          </cell>
          <cell r="FM2429" t="str">
            <v>BENSON, TERRY</v>
          </cell>
          <cell r="FS2429" t="str">
            <v>DR</v>
          </cell>
          <cell r="GA2429" t="str">
            <v>SUBR</v>
          </cell>
          <cell r="GC2429" t="str">
            <v>Online Filter (PnF)</v>
          </cell>
          <cell r="GF2429" t="str">
            <v>1.2.2 Drilling</v>
          </cell>
        </row>
        <row r="2430">
          <cell r="EZ2430" t="str">
            <v>Non US In-Kind</v>
          </cell>
          <cell r="FB2430" t="str">
            <v>UCB</v>
          </cell>
          <cell r="FD2430" t="str">
            <v>Analysis Forecast</v>
          </cell>
          <cell r="FM2430" t="str">
            <v>BRENNER, TIMOTHY</v>
          </cell>
          <cell r="FS2430" t="str">
            <v>EN</v>
          </cell>
          <cell r="GA2430" t="str">
            <v>UCB</v>
          </cell>
          <cell r="GC2430" t="str">
            <v>SPS Operations</v>
          </cell>
          <cell r="GF2430" t="str">
            <v>1.2.3 Deployment</v>
          </cell>
        </row>
        <row r="2431">
          <cell r="EZ2431" t="str">
            <v>US Analysis Grants</v>
          </cell>
          <cell r="FB2431" t="str">
            <v>UD</v>
          </cell>
          <cell r="FD2431" t="str">
            <v>M&amp;O Pre-Ops</v>
          </cell>
          <cell r="FM2431" t="str">
            <v>BROWN, DONALD - PSL</v>
          </cell>
          <cell r="FS2431" t="str">
            <v>GR</v>
          </cell>
          <cell r="GA2431" t="str">
            <v>UD</v>
          </cell>
          <cell r="GC2431" t="str">
            <v>SPTS Operations</v>
          </cell>
          <cell r="GF2431" t="str">
            <v>1.2.4 Implementation Management</v>
          </cell>
        </row>
        <row r="2432">
          <cell r="EZ2432" t="str">
            <v>US In-Kind</v>
          </cell>
          <cell r="FB2432" t="str">
            <v>UMD</v>
          </cell>
          <cell r="FD2432" t="str">
            <v>M&amp;O MRE</v>
          </cell>
          <cell r="FM2432" t="str">
            <v>CANTLEY, STEVE -Bit7</v>
          </cell>
          <cell r="FS2432" t="str">
            <v>KE</v>
          </cell>
          <cell r="GA2432" t="str">
            <v>UMD</v>
          </cell>
          <cell r="GC2432" t="str">
            <v>Experiment Control</v>
          </cell>
          <cell r="GF2432" t="str">
            <v>1.3.1 In-Ice Devices</v>
          </cell>
        </row>
        <row r="2433">
          <cell r="EZ2433" t="str">
            <v>Other</v>
          </cell>
          <cell r="FB2433" t="str">
            <v>UW</v>
          </cell>
          <cell r="FD2433" t="str">
            <v>M&amp;O Non US In-Kind</v>
          </cell>
          <cell r="FM2433" t="str">
            <v>CAVIN, JOHN</v>
          </cell>
          <cell r="FS2433" t="str">
            <v>MA</v>
          </cell>
          <cell r="GA2433" t="str">
            <v>UW</v>
          </cell>
          <cell r="GC2433" t="str">
            <v>Detector Monitoring</v>
          </cell>
          <cell r="GF2433" t="str">
            <v>1.3.2 Ice Top</v>
          </cell>
        </row>
        <row r="2434">
          <cell r="FB2434" t="str">
            <v>UWRF</v>
          </cell>
          <cell r="FM2434" t="str">
            <v>CHERWINKA, JEFF - TRIAD</v>
          </cell>
          <cell r="FS2434" t="str">
            <v>PA</v>
          </cell>
          <cell r="GC2434" t="str">
            <v>Detector Calibration</v>
          </cell>
          <cell r="GF2434" t="str">
            <v>1.3.3 Data Acquisition Hardware</v>
          </cell>
        </row>
        <row r="2435">
          <cell r="FD2435" t="str">
            <v>Other</v>
          </cell>
          <cell r="FM2435" t="str">
            <v>DANA, BART - PSL</v>
          </cell>
          <cell r="FS2435" t="str">
            <v>PO</v>
          </cell>
          <cell r="GC2435" t="str">
            <v>IceTop Operations</v>
          </cell>
          <cell r="GF2435" t="str">
            <v>1.3.4 DAQ Software</v>
          </cell>
        </row>
        <row r="2436">
          <cell r="FD2436" t="str">
            <v>Subtotal</v>
          </cell>
          <cell r="FM2436" t="str">
            <v>DAVIS, EVAN</v>
          </cell>
          <cell r="FS2436" t="str">
            <v>SC</v>
          </cell>
          <cell r="GC2436" t="str">
            <v>SuperNova Operations</v>
          </cell>
          <cell r="GF2436" t="str">
            <v>1.3.5 Project/Technical Management</v>
          </cell>
        </row>
        <row r="2437">
          <cell r="FM2437" t="str">
            <v>DESIATI, PAOLO</v>
          </cell>
          <cell r="FS2437" t="str">
            <v>SE</v>
          </cell>
          <cell r="GF2437" t="str">
            <v>1.4.1 Data Handling</v>
          </cell>
        </row>
        <row r="2438">
          <cell r="FM2438" t="str">
            <v>DIAZ-VELEZ, JUAN CARLOS</v>
          </cell>
          <cell r="FS2438" t="str">
            <v>SS</v>
          </cell>
          <cell r="GF2438" t="str">
            <v>1.4.2 Data Filtering and Software</v>
          </cell>
        </row>
        <row r="2439">
          <cell r="FM2439" t="str">
            <v>DULING, DENNIS</v>
          </cell>
          <cell r="FS2439" t="str">
            <v>TE</v>
          </cell>
          <cell r="GC2439" t="str">
            <v>COMPUTING AND DATA MANAGEMENT</v>
          </cell>
          <cell r="GF2439" t="str">
            <v>1.4.3 Simulation</v>
          </cell>
        </row>
        <row r="2440">
          <cell r="FM2440" t="str">
            <v>EDWARDS, JEANNE</v>
          </cell>
          <cell r="FS2440" t="str">
            <v>UG</v>
          </cell>
          <cell r="GC2440" t="str">
            <v>Core Software</v>
          </cell>
          <cell r="GF2440" t="str">
            <v>1.4.4 Project/Technical Management</v>
          </cell>
        </row>
        <row r="2441">
          <cell r="FM2441" t="str">
            <v>ELCHEIKH, ALAN</v>
          </cell>
          <cell r="FS2441" t="str">
            <v>WO</v>
          </cell>
          <cell r="GC2441" t="str">
            <v>Data Storage &amp; Transfer</v>
          </cell>
          <cell r="GF2441" t="str">
            <v>1.4.5 Experiment Control</v>
          </cell>
        </row>
        <row r="2442">
          <cell r="FM2442" t="str">
            <v>FLORINO, SARAH</v>
          </cell>
          <cell r="GC2442" t="str">
            <v>Computing Resources</v>
          </cell>
          <cell r="GF2442" t="str">
            <v>1.5.1 Detector Verification &amp; Physics Benchmarks</v>
          </cell>
        </row>
        <row r="2443">
          <cell r="FM2443" t="str">
            <v>FOWLER, JOHN UW</v>
          </cell>
          <cell r="GC2443" t="str">
            <v>Data Production Processing</v>
          </cell>
          <cell r="GF2443" t="str">
            <v>1.5.2 Reconstruction</v>
          </cell>
        </row>
        <row r="2444">
          <cell r="FM2444" t="str">
            <v>GLOWACKI, DAVID</v>
          </cell>
          <cell r="GC2444" t="str">
            <v>Simulation Production</v>
          </cell>
          <cell r="GF2444" t="str">
            <v>1.5.3 Detector Characterization</v>
          </cell>
        </row>
        <row r="2445">
          <cell r="FM2445" t="str">
            <v>GREENLER, LELAND - PSL</v>
          </cell>
          <cell r="GF2445" t="str">
            <v>1.5.4 AMANDA/IceCube Integration</v>
          </cell>
        </row>
        <row r="2446">
          <cell r="FM2446" t="str">
            <v>GREGERSON, GLEN - PSL</v>
          </cell>
          <cell r="GF2446" t="str">
            <v>1.5.5 Project/Technical Management</v>
          </cell>
        </row>
        <row r="2447">
          <cell r="FM2447" t="str">
            <v>HALZEN, FRANCIS</v>
          </cell>
          <cell r="GC2447" t="str">
            <v>TRIGGERING AND FILTERING</v>
          </cell>
          <cell r="GF2447" t="str">
            <v>1.9.1 Pre Operations - Project Support</v>
          </cell>
        </row>
        <row r="2448">
          <cell r="FM2448" t="str">
            <v>HAM, THOMAS</v>
          </cell>
          <cell r="GC2448" t="str">
            <v>TFT Coordination</v>
          </cell>
          <cell r="GF2448" t="str">
            <v>1.9.2 Pre Operations - Implementation</v>
          </cell>
        </row>
        <row r="2449">
          <cell r="FM2449" t="str">
            <v>HAMILTON, DARRELL - PSL</v>
          </cell>
          <cell r="GC2449" t="str">
            <v>Physics Filters</v>
          </cell>
          <cell r="GF2449" t="str">
            <v>1.9.3 Pre Operations - Istrumentation &amp; DAQ</v>
          </cell>
        </row>
        <row r="2450">
          <cell r="FM2450" t="str">
            <v>HAMMETTER, RYAN UW</v>
          </cell>
          <cell r="GF2450" t="str">
            <v>1.9.4 Pre Operations - Data Systems</v>
          </cell>
        </row>
        <row r="2451">
          <cell r="FM2451" t="str">
            <v>HANNAFORD, TERRY - TRIAD</v>
          </cell>
          <cell r="GF2451" t="str">
            <v>1.9.5 Pre Operations - Commissioning &amp; Verification</v>
          </cell>
        </row>
        <row r="2452">
          <cell r="FM2452" t="str">
            <v>HANSON, KAEL</v>
          </cell>
        </row>
        <row r="2453">
          <cell r="FM2453" t="str">
            <v>HAUGEN, JIM - TRIAD</v>
          </cell>
          <cell r="GC2453" t="str">
            <v>DATA QUALITY, RECONSTRUCTION &amp; SIMULATION TOOLS</v>
          </cell>
        </row>
        <row r="2454">
          <cell r="FM2454" t="str">
            <v>HEISE, JONATHON PSL</v>
          </cell>
          <cell r="GC2454" t="str">
            <v>Simulation Programs</v>
          </cell>
        </row>
        <row r="2455">
          <cell r="FM2455" t="str">
            <v>HOLLABAUGH, PHIL - TRIAD</v>
          </cell>
          <cell r="GC2455" t="str">
            <v>Reconstruction/ Analysis tools</v>
          </cell>
        </row>
        <row r="2456">
          <cell r="FM2456" t="str">
            <v>HOSHINA, KOTOYO</v>
          </cell>
          <cell r="GC2456" t="str">
            <v>Data Quality</v>
          </cell>
        </row>
        <row r="2457">
          <cell r="FM2457" t="str">
            <v>HUTCHINGS, THOMAS</v>
          </cell>
          <cell r="GC2457" t="str">
            <v>Offline Data Processing</v>
          </cell>
        </row>
        <row r="2458">
          <cell r="FM2458" t="str">
            <v>JACOBSEN, JOHN (UW)</v>
          </cell>
        </row>
        <row r="2459">
          <cell r="FM2459" t="str">
            <v>JOHNSON, PHILLIP - PSL</v>
          </cell>
        </row>
        <row r="2460">
          <cell r="FM2460" t="str">
            <v>KARLE, ALBRECHT</v>
          </cell>
          <cell r="GC2460" t="str">
            <v>PROGRAM MANAGEMENT</v>
          </cell>
        </row>
        <row r="2461">
          <cell r="FM2461" t="str">
            <v>KITAMURA, NOBUYOSHI</v>
          </cell>
          <cell r="GC2461" t="str">
            <v>Administration</v>
          </cell>
        </row>
        <row r="2462">
          <cell r="GC2462" t="str">
            <v>Engineering and R&amp;D Support</v>
          </cell>
        </row>
        <row r="2463">
          <cell r="GC2463" t="str">
            <v>USAP Support</v>
          </cell>
        </row>
        <row r="2464">
          <cell r="GC2464" t="str">
            <v>Education &amp; Outreach</v>
          </cell>
        </row>
        <row r="2465">
          <cell r="GC2465" t="str">
            <v>Distributed Computing &amp; Labor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di" refreshedDate="41395.415316319442" createdVersion="1" refreshedVersion="4" recordCount="7" upgradeOnRefresh="1">
  <cacheSource type="worksheet">
    <worksheetSource ref="T661:X670" sheet="M&amp;O activities sorted by WBS"/>
  </cacheSource>
  <cacheFields count="5">
    <cacheField name="Month" numFmtId="0">
      <sharedItems containsSemiMixedTypes="0" containsNonDate="0" containsDate="1" containsString="0" minDate="2010-04-01T00:00:00" maxDate="2013-04-02T00:00:00" count="7">
        <d v="2013-04-01T00:00:00"/>
        <d v="2012-10-01T00:00:00"/>
        <d v="2012-04-01T00:00:00"/>
        <d v="2011-10-01T00:00:00"/>
        <d v="2011-04-01T00:00:00"/>
        <d v="2010-10-01T00:00:00"/>
        <d v="2010-04-01T00:00:00"/>
      </sharedItems>
    </cacheField>
    <cacheField name="U.S. M&amp;O Core" numFmtId="0">
      <sharedItems containsSemiMixedTypes="0" containsString="0" containsNumber="1" minValue="30.857283333333335" maxValue="33.725000000000001"/>
    </cacheField>
    <cacheField name="U.S. Base Grants" numFmtId="0">
      <sharedItems containsSemiMixedTypes="0" containsString="0" containsNumber="1" minValue="12.83" maxValue="15.540000000000001"/>
    </cacheField>
    <cacheField name="U.S. Institutional In-Kind" numFmtId="0">
      <sharedItems containsSemiMixedTypes="0" containsString="0" containsNumber="1" minValue="7.1366666666666667" maxValue="8.2966666666666669"/>
    </cacheField>
    <cacheField name="Europe &amp; Asia Pacific In-Kind" numFmtId="0">
      <sharedItems containsSemiMixedTypes="0" containsString="0" containsNumber="1" minValue="27.024999999999999" maxValue="31.89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Catherine Vakhnina" refreshedDate="44222.870413425924" createdVersion="4" refreshedVersion="6" minRefreshableVersion="3" recordCount="624">
  <cacheSource type="worksheet">
    <worksheetSource ref="A1:M625" sheet="M&amp;O activities sorted by WBS"/>
  </cacheSource>
  <cacheFields count="13">
    <cacheField name="WBS L2" numFmtId="0">
      <sharedItems containsBlank="1" count="11">
        <s v="2.1 Program Management"/>
        <s v="2.2 Detector Operations &amp; Maintenance"/>
        <s v="2.3 Computing and Data Management Services"/>
        <s v="2.4 Data Processing &amp; Simulation Services"/>
        <s v="2.5 Software"/>
        <s v="2.6 Calibration"/>
        <s v="Grand Total"/>
        <m u="1"/>
        <s v="2.3 Computing And Data Management" u="1"/>
        <s v="2.5 Data Quality, Reconstruction &amp; Simulation Tools" u="1"/>
        <s v="2.4 Triggering And Filtering" u="1"/>
      </sharedItems>
    </cacheField>
    <cacheField name="WBS L3" numFmtId="0">
      <sharedItems containsBlank="1" count="60">
        <s v="2.1.1 Administration"/>
        <s v="2.1.2 Engineering and R&amp;D Support"/>
        <s v="2.1.3 Usap Support &amp; Safety"/>
        <s v="2.1.4 Education &amp; Outreach"/>
        <s v="2.1.5 Communications"/>
        <s v="WBS L2 Total"/>
        <s v="2.2 Detector Operations &amp; Maintenance"/>
        <s v="2.2.1 Run Coordination"/>
        <s v="2.2.2 Data Acquisition"/>
        <s v="2.2.3 Online Filter (Pnf)"/>
        <s v="2.2.4 Detector Monitoring"/>
        <s v="2.2.5 Experiment Control"/>
        <s v="2.2.6 Surface Detector Operations"/>
        <s v="2.2.7 Supernova System"/>
        <s v="2.2.8 Real-Time Alerts"/>
        <s v="2.2.9 SPS/SPTS"/>
        <s v="2.3.0 Computing And Data Management"/>
        <s v="2.3.1 Data Storage &amp; Transfer"/>
        <s v="2.3.2 Core Data Center Infrastructure"/>
        <s v="2.3.3 Central Computing Resources"/>
        <s v="2.3.4 Distributed Computing Resources"/>
        <s v="2.4.0 Data Processing and Simulation Services"/>
        <s v="2.4.1 Offline Data Production"/>
        <s v="2.4.2 Simulation Production"/>
        <s v="2.4.3 Public Data Products"/>
        <s v="2.5.0 Software"/>
        <s v="2.5.1 Core Software"/>
        <s v="2.5.2 Simulation Software"/>
        <s v="2.5.3 Reconstruction"/>
        <s v="2.5.4 Science Support Tools"/>
        <s v="2.5.5 Software Development Infrastructure"/>
        <s v="2.6.1 Detector Calibration"/>
        <s v="2.6.2 Ice Properties"/>
        <m/>
        <s v="2.3.1 Core Software" u="1"/>
        <s v="2.3.2 Data Storage &amp; Transfer" u="1"/>
        <s v="2.3.4 Data Production Processing" u="1"/>
        <s v="2.5.2 Reconstruction/ Analysis Tools" u="1"/>
        <s v="2.2.4 Sps Operations" u="1"/>
        <s v="2.2.9 Icetop Operations" u="1"/>
        <s v="2.1.2 Engineering Support" u="1"/>
        <s v="2.3.5 Sps Operations" u="1"/>
        <s v="2.3.5 Simulation Production" u="1"/>
        <s v="2.2.7 Detector Monitoring" u="1"/>
        <s v="2.4.3 Public Date Products" u="1"/>
        <s v="2.4.1 TFT Coordination" u="1"/>
        <s v="2.2.9 Surface Detector Operations" u="1"/>
        <s v="2.2.5 Spts Operations" u="1"/>
        <s v="2.3.3 Computing Resources" u="1"/>
        <s v="2.3.6 Spts Operations" u="1"/>
        <s v="2.5 Data Quality, Reconstruction &amp; Simulation Tools" u="1"/>
        <s v="2.2.6 Experiment Control" u="1"/>
        <s v="2.5.3 Data Quality" u="1"/>
        <s v="2.4.2 Physics Filters" u="1"/>
        <s v="2.5.1 Simulation Programs" u="1"/>
        <s v="2.5.4 Offline Data Processing" u="1"/>
        <s v="2.4 Triggering And Filtering" u="1"/>
        <s v="2.2.8 Detector Calibration" u="1"/>
        <s v="2.2.10 Supernova Operations" u="1"/>
        <s v="2.1.3 Usap Support" u="1"/>
      </sharedItems>
    </cacheField>
    <cacheField name="US / Non-US" numFmtId="0">
      <sharedItems containsBlank="1" count="6">
        <s v="US"/>
        <s v="Non-US"/>
        <s v="WBS L3 Total"/>
        <s v=""/>
        <m/>
        <s v="WBS L3" u="1"/>
      </sharedItems>
    </cacheField>
    <cacheField name="Institution" numFmtId="0">
      <sharedItems containsBlank="1" count="66">
        <s v="LBNL"/>
        <s v="UW"/>
        <s v="DREXEL"/>
        <s v="GTECH"/>
        <s v="MARQUETTE"/>
        <s v="MERCER"/>
        <s v="HARVARD"/>
        <s v="MIT"/>
        <s v="MSU"/>
        <s v="PSU"/>
        <s v="UD"/>
        <s v="UMD"/>
        <s v="UA"/>
        <s v="ROCHESTER"/>
        <s v="SBU"/>
        <s v="SDSMT"/>
        <s v="US Total"/>
        <s v="BOCHUM"/>
        <s v="CHIBA"/>
        <s v="DESY"/>
        <s v="DPNC"/>
        <s v="ERLANGEN"/>
        <s v="KIT"/>
        <s v="MÜNSTER"/>
        <s v="NBI"/>
        <s v="SKKU"/>
        <s v="SU"/>
        <s v="UC"/>
        <s v="UOX"/>
        <s v="ULB"/>
        <s v="VUB"/>
        <s v="MAINZ"/>
        <s v="Non-US Total"/>
        <s v=""/>
        <s v="GENT"/>
        <s v="RWTH"/>
        <s v="UCB"/>
        <s v="UTA"/>
        <s v="UU"/>
        <m/>
        <s v="UAA"/>
        <s v="ALBERTA"/>
        <s v="DTMND"/>
        <s v="WUPPERTAL"/>
        <s v="CAU"/>
        <s v="UCI"/>
        <s v="TUM"/>
        <s v="SUBR"/>
        <s v="Yale"/>
        <s v="OSU"/>
        <s v="QUEEN'S"/>
        <s v="UWRF"/>
        <s v="ADELAIDE"/>
        <s v="KU"/>
        <s v="HUMBOLDT"/>
        <s v="UMH" u="1"/>
        <s v="Toronto" u="1"/>
        <s v="MPI" u="1"/>
        <s v="EPFL" u="1"/>
        <s v="StonyBrook" u="1"/>
        <s v="BARBADOS" u="1"/>
        <s v="BONN" u="1"/>
        <s v="UCLA" u="1"/>
        <s v="KE" u="1"/>
        <s v="Munchen" u="1"/>
        <s v="DPNC Geneva" u="1"/>
      </sharedItems>
    </cacheField>
    <cacheField name="Labor Cat." numFmtId="0">
      <sharedItems containsBlank="1" count="17">
        <s v="KE"/>
        <s v="MA"/>
        <s v="PO"/>
        <s v="SC"/>
        <s v="AD"/>
        <s v=""/>
        <s v="GR"/>
        <s v="EN"/>
        <m/>
        <s v="IT"/>
        <s v="WO"/>
        <s v="CS"/>
        <s v="DS"/>
        <s v="SE" u="1"/>
        <s v="DH" u="1"/>
        <s v="TE" u="1"/>
        <s v="RI" u="1"/>
      </sharedItems>
    </cacheField>
    <cacheField name="Names" numFmtId="0">
      <sharedItems containsBlank="1" count="633">
        <s v="KLEIN,SPENCER"/>
        <s v="MADSEN, JIM"/>
        <s v="NEILSON, NAOKO"/>
        <s v="TABOADA, IGNACIO"/>
        <s v="ANDEEN, KAREN"/>
        <s v="MCNALLY, FRANK"/>
        <s v="ARGUELLES, CARLOS"/>
        <s v="CONRAD, JANET"/>
        <s v="GRANT, DARREN"/>
        <s v="DEYOUNG, TYCE"/>
        <s v="ELLER, PHILIPP"/>
        <s v="SECKEL, DAVID"/>
        <s v="SCHROEDER, FRANK"/>
        <s v="TILAV, SERAP"/>
        <s v="SOLDIN, DENNIS"/>
        <s v="SULLIVAN, GREG"/>
        <s v="BLAUFUSS, ERIK"/>
        <s v="OLIVAS, ALEX"/>
        <s v="WILLIAMS, DAWN"/>
        <s v="SANTANDER, MARCOS"/>
        <s v="BENZVI, SEGEV"/>
        <s v="KIRYLUK, JOANNA"/>
        <s v="XINHUA, BAI"/>
        <s v="HALZEN, FRANCIS"/>
        <s v="KARLE, ALBRECHT"/>
        <s v="HANSON, KAEL"/>
        <s v="VANDENBROUCKE, JUSTIN"/>
        <s v="VAKHNINA, CATHERINE"/>
        <s v=""/>
        <s v="TJUS, JULIA"/>
        <s v="ISHIHARA, AYA"/>
        <s v="LU, LU"/>
        <s v="KOWALSKI, MAREK"/>
        <s v="FRANCKOWIAK, ANNA "/>
        <s v="ACKERMANN, MARKUS"/>
        <s v="VAN SANTEN, JAKOB"/>
        <s v="MONTARULI, TERESA"/>
        <s v="ANTON, GISELA"/>
        <s v="HAUNGS, ANDREAS"/>
        <s v="ENGEL, RALPH"/>
        <s v="KAPPES, ALEXANDER"/>
        <s v="KOSKINEN, JASON"/>
        <s v="ROTT, CARSTEN"/>
        <s v="FINLEY, CHAD"/>
        <s v="HULTQVIST, KLAS"/>
        <s v="WALCK, CHRISTIAN"/>
        <s v="ADAMS, JENNI"/>
        <s v="AARTSEN, MARK"/>
        <s v="SARKAR, SUBIR"/>
        <s v="AGUILAR SANCHEZ, JUAN ANTONIO "/>
        <s v="TOSCANO, SIMONA"/>
        <s v="VAN EIJNDHOVEN, NICK"/>
        <s v="DE VRIES, KRIJN"/>
        <s v="BOSSER, SEBASTIAN"/>
        <s v="COWEN, DOUG"/>
        <s v="HOFFMAN, KARA"/>
        <s v="FREIDMAN, LIZ"/>
        <s v="DUVERNOIS, MICHAEL"/>
        <s v="MEURES, THOMAS"/>
        <s v="SANDSTROM, PERRY"/>
        <s v="HAUGEN, JAMES"/>
        <s v="UGENT SC"/>
        <s v="SCHAUFEL, MERLIN"/>
        <s v="MARIS, IOANA"/>
        <s v="ZERNICK, MICHAEL"/>
        <s v="FOX, DEREK"/>
        <s v="KOPPER, CLAUDIO"/>
        <s v="RYSEWYK CANTU, DEVYN"/>
        <s v="SANCHEZ HERRERA, SEBASTIAN"/>
        <s v="MICALLEF, JESSIE"/>
        <s v="PEISKER, ALISON"/>
        <s v="HARNISCH, ALEXANDER"/>
        <s v="TWAGIRAYEZU, JEAN PIERRE"/>
        <s v="LEON SILVERIO, DIANA"/>
        <s v="PRICE, BUFORD"/>
        <s v="UMD KE"/>
        <s v="JONES, BENJAMIN"/>
        <s v="STEFFES, LINDSEY"/>
        <s v="DEMERIT, JEAN"/>
        <s v="CHILDRESS-BECHTOL, ELLEN"/>
        <s v="BROSTEAN-KAISER, JANNES"/>
        <s v="LUCARELLI FRANCESCO"/>
        <s v="ALISPACH, CYRIL"/>
        <s v="UM GR"/>
        <s v="CLASSEN, LEW"/>
        <s v="BUSSE, RAFFAELA"/>
        <s v="BOURBEAU, ETIENNE"/>
        <s v="WIEBUSCH, CHRISTOPHER"/>
        <s v="HALVE, LASSE"/>
        <s v="BAUR, SEBASTIAN"/>
        <s v="HALLGREN, ALLAN"/>
        <s v="BOTNER, OLGA"/>
        <s v="DE LOS HEROS, CARLOS"/>
        <s v="O´SULLIVAN, ERIN"/>
        <s v="DE CLERCQ, CATHERINE"/>
        <s v="CORREA, PABLO"/>
        <s v="DE KOCKERE, SIMON"/>
        <m/>
        <s v="O'KEEFE, MADELEINE"/>
        <s v="KELLEY, JOHN"/>
        <s v="DESIATI, PAOLO"/>
        <s v="AUER, RALF"/>
        <s v="KAUER, MATTHEW"/>
        <s v="UW WINTER OVERS"/>
        <s v="STEZELBERGER,THORSTEN"/>
        <s v="ANDERSON, TYLER"/>
        <s v="PANKOVA, DARIA"/>
        <s v="GLOWACKI, DAVID"/>
        <s v="BENDFELT, TIMOTHY"/>
        <s v="TY, BUNHENG"/>
        <s v="WHITEHORN, NATHAN"/>
        <s v="SCHMIDT, TORSTEN"/>
        <s v="LARSON, MICHAEL"/>
        <s v="EVANS, JOHN"/>
        <s v="BINTA AMIN, MOUREEN"/>
        <s v="RAWLINS, KATHERINE"/>
        <s v="ZHANG, ZELONG"/>
        <s v="YANEZ, JUAN PABLO"/>
        <s v="HIGNIGHT, JOSHUA"/>
        <s v="MOORE, ROGER"/>
        <s v="SANDROOS, JOAKIM"/>
        <s v="AHLERS, MARKUS"/>
        <s v="STUTTARD, TOM"/>
        <s v="RUHE, TIM"/>
        <s v="HÜNNEFELD, MIRKO _x000a_"/>
        <s v="MEIER, MAXIMILIAN"/>
        <s v="BOETTCHER, JAKOB"/>
        <s v="GANSTER, ERIK"/>
        <s v="HELBING, KLAUS"/>
        <s v="POLLMANN, ANNA"/>
        <s v="LAUBER, FREDERIK"/>
        <s v="RENZI, GIOVANNI"/>
        <s v="JAPARIDZE, GEORGE"/>
        <s v="SCLAFANI, STEVE"/>
        <s v="PRANAV, DAVE"/>
        <s v="ROBERTSON, SALLY"/>
        <s v="NISA, MEHR"/>
        <s v="LANFRANCHI, JUSTIN"/>
        <s v="CROSS, ROBERT"/>
        <s v="GRISWOLD, SPENCER"/>
        <s v="GOSWAMI, SREETAMA"/>
        <s v="GHADIMI, AVA"/>
        <s v="BRNICH, REBECCA"/>
        <s v="BARWICK, STEVE"/>
        <s v="HANSON, JORDAN"/>
        <s v="PAUDEL, EK NARAYAN"/>
        <s v="PUNSUEBSAY, NOPPODAL"/>
        <s v="UMD GR"/>
        <s v="BRAUN, JAMES"/>
        <s v="FRERE, MICHAEL"/>
        <s v="BURRESON, COLIN"/>
        <s v="KHEIRANDISH, ALI"/>
        <s v="UW PO"/>
        <s v="SAFA, IBRAHIM"/>
        <s v="UW GR"/>
        <s v="DESY SC"/>
        <s v="DESY GR"/>
        <s v="DTMD GR"/>
        <s v="FRITZ, ALEXANDER"/>
        <s v="RIBERS, DAVID"/>
        <s v="MPI GR"/>
        <s v="RWTH GR"/>
        <s v="KANG, WOOSIK"/>
        <s v="DEOSKAR, KUNAL"/>
        <s v="RAISSI, AMIR"/>
        <s v="ULB GR"/>
        <s v="IOVINE, NADÉGE "/>
        <s v="BURGMAN, ALEXANDER"/>
        <s v="VALTONEN-MATTILA, NORA"/>
        <s v="VUB GR"/>
        <s v="WUPPERTAL GR"/>
        <s v="VERPOEST, STEF"/>
        <s v="PAN, YUE"/>
        <s v="PLUM, MATTHIAS"/>
        <s v="TOSI, DELIA"/>
        <s v="SCHIELER, HARALD"/>
        <s v="WEINDL, ANDREAS"/>
        <s v="DUJMOVIC, HRVOJE"/>
        <s v="HUBER, THOMAS"/>
        <s v="KOUNDAL, PARAS"/>
        <s v="OEHLER, MARIE"/>
        <s v="TURCOTTE, ROXANNE "/>
        <s v="MOCKLER, DANIELA"/>
        <s v="BINDIG, DANIEL"/>
        <s v="TER-ANTONYAN, SAMVEL"/>
        <s v="MARUYAMA, REINA"/>
        <s v="CHEN, CHUJIE"/>
        <s v="AYALA, HUGO"/>
        <s v="MANCINA, SARAH"/>
        <s v="FRANCKOWIAK, ANNA"/>
        <s v="LAGUNAS GUALDA, CHRISTINA"/>
        <s v="STEIN, ROBERT"/>
        <s v="SHARMA, ANKUR"/>
        <s v="RIEDEL, BENEDIKT"/>
        <s v="KANG, DONGHWA"/>
        <s v="BARNET, STEVE"/>
        <s v="BELLINGER, JIM"/>
        <s v="BRIK, VLADIMIR"/>
        <s v="MEADE, PATRICK"/>
        <s v="MAYER, DAVID"/>
        <s v="SHEPERD, ALEC"/>
        <s v="LBNL IT"/>
        <s v="UMD IT"/>
        <s v="COMERFORD, DENNIS"/>
        <s v="DESY IT"/>
        <s v="CLARK, BRIAN"/>
        <s v="HALLIDAY, ROBERT"/>
        <s v="SCHULTZ, DAVID"/>
        <s v="EVANS, ERIC"/>
        <s v="RAJEWSKI, JAMIE"/>
        <s v="STETTNER, JÖRAN"/>
        <s v="DIAZ-VELEZ, JUAN CARLOS"/>
        <s v="MEDINA, ANDRES"/>
        <s v="SNIHUR, ROBERT"/>
        <s v="LEONARD, KAYLA"/>
        <s v="SCHUMACHER, LISA"/>
        <s v="PHILLIPPEN, SASKIA"/>
        <s v="TURCATI, ANDREA"/>
        <s v="NIEDERHAUSEN, HANS"/>
        <s v="HUBER, MATTHIAS"/>
        <s v="GLAUCH, THEO"/>
        <s v="REHMAN, ABDUL"/>
        <s v="GRIFFITH, ZACHARY"/>
        <s v="WILLE, LOGAN"/>
        <s v="SARKAR, SOURAV"/>
        <s v="WERTHEBACH, JOHANNES"/>
        <s v="LESZCZYNSKA, AGNIESZKA"/>
        <s v="MEIGHEN-BERGER, STEPHAN"/>
        <s v="DIAZ, ALEJANDRO"/>
        <s v="MOULAI, MARJON"/>
        <s v="COLEMAN, ALAN"/>
        <s v="UMD CS"/>
        <s v="EHRHARD, THOMAS"/>
        <s v="JANSSON, MATTI"/>
        <s v="KRINGS, KAI"/>
        <s v="WOLF, MARTIN"/>
        <s v="WELDERT, JAN"/>
        <s v="KARL, MARTINA"/>
        <s v="VANNEROM, DAVID"/>
        <s v="WEIGEL, PHILIP"/>
        <s v="MAHN, KENDALL"/>
        <s v="FAZELY, ALI"/>
        <s v="XIANWU, XU"/>
        <s v="PARKER, GRANT"/>
        <s v="SMITHERS, BENJAMIN"/>
        <s v="CHIRKIN, DMITRY"/>
        <s v="HOSHINA, KOTOYO"/>
        <s v="SILVA, MANUEL"/>
        <s v="MEAGHER, KEVIN"/>
        <s v="ALAMEDDINE, JEAN-MARCO"/>
        <s v="SOEDINGREKSO, JAN"/>
        <s v="GLÜSENKAMP, THORSTEN"/>
        <s v="KITTLER, THOMAS"/>
        <s v="WREDE, GERRIT"/>
        <s v="WEINDL"/>
        <s v="CLARK, KENNETH"/>
        <s v="LYU,YANG"/>
        <s v="LUDWIG, ANDREW"/>
        <s v="NOWICKI, SARAH"/>
        <s v="DELAUNAY, JIMMY"/>
        <s v="SCHNEIDER, AUSTIN"/>
        <s v="PIZZUTO, ALEX"/>
        <s v="YUAN, TIANLU"/>
        <s v="SEUNARINE, SURUJ "/>
        <s v="HILL, GARY"/>
        <s v="YOSHIDA, SHIGERU"/>
        <s v="BRON, STEPHANIE"/>
        <s v="LOHFINK, ELISA"/>
        <s v="COPPIN, PAUL"/>
        <s v="SKRZYPEK, BARBARA"/>
        <s v="LADIEU, DON"/>
        <s v="BESSON, DAVE"/>
        <s v="MADISON, BRENDON"/>
        <s v="MAGNUSON, MITCH"/>
        <s v="LE, HIEU"/>
        <s v="WENDT, CHRISTOPHER"/>
        <s v="LUSZCZAK, WILLIAM"/>
        <s v="GILLCRIST, DAVID "/>
        <s v="HEBECKER, DUSTIN"/>
        <s v="JEONG, MINJIN"/>
        <s v="NUCKLES, JACK"/>
        <s v="TOENNIS, CHRISTOPH"/>
        <s v="HENNINGSEN, FELIX"/>
        <s v="HOLZAPFEL, KILIAN"/>
        <s v="HOFFMANN, RUTH"/>
        <s v="WOOD, TANIA" u="1"/>
        <s v="Santen, Jakob" u="1"/>
        <s v="WEAVER, CHRISTOPHER" u="1"/>
        <s v="KISLAT, FABIAN" u="1"/>
        <s v="WEAVER, CHRIS" u="1"/>
        <s v="NAHNHAUER, ROLF" u="1"/>
        <s v="Braun, Jim" u="1"/>
        <s v="RAAB, CHRISTOPH" u="1"/>
        <s v="PFENDNER, CARL" u="1"/>
        <s v="MENNE, THORBEN" u="1"/>
        <s v="GORA, DARIUSZ" u="1"/>
        <s v="BERGMANN, JENS" u="1"/>
        <s v="DAUGHHETTEE, JACOB " u="1"/>
        <s v="LANDSMAN, YAEL HAGAR" u="1"/>
        <s v="SUTHERLAND, MICHAEL" u="1"/>
        <s v="USNER, MARCEL" u="1"/>
        <s v="ZARZHITZKY, PAVEL" u="1"/>
        <s v="RICHARDS, JOHN's Replacement" u="1"/>
        <s v="SEBRANEK, CHAD" u="1"/>
        <s v="WHELAN, BEN" u="1"/>
        <s v="BOHM,_x000a_CHRISTIAN" u="1"/>
        <s v="BAKER, MICHAEL" u="1"/>
        <s v="REIMAN, RENE" u="1"/>
        <s v="WISNIEWSKI, PAUL" u="1"/>
        <s v="MERCK, MARTIN" u="1"/>
        <s v="TERLIUK, ANDRII" u="1"/>
        <s v="KISLET, FABIAN" u="1"/>
        <s v="BRAYEUR LIONEL  " u="1"/>
        <s v="DAY, MELANIE" u="1"/>
        <s v="GTECH GR" u="1"/>
        <s v="PEPPER, JAMES" u="1"/>
        <s v="SEBASTIAN SCHÖNEN" u="1"/>
        <s v="BRETZ, HANS-PETER" u="1"/>
        <s v="TAAVOLA, HENRIC" u="1"/>
        <s v="GERHARDT,LISA" u="1"/>
        <s v="AHRENS, JENS" u="1"/>
        <s v="BARBANO, ANASTASIA" u="1"/>
        <s v="AGUILAR SANCHEZ JUAN ANTONIO " u="1"/>
        <s v="ACHIM STOESSL" u="1"/>
        <s v="SCHUNCK, MATTHIAS" u="1"/>
        <s v="OLIVO, MARTINO " u="1"/>
        <s v="LEIF, RÄDEL" u="1"/>
        <s v="UCB GR" u="1"/>
        <s v="SOUNDARAPANDIAN, KARTHIK" u="1"/>
        <s v="KOHNEN, GEORGES" u="1"/>
        <s v="BERTRAND, DANIEL" u="1"/>
        <s v="DeWasseige, Gwenhael" u="1"/>
        <s v="PANDYA, HERSHAL" u="1"/>
        <s v="BOS, FABIAN" u="1"/>
        <s v="HUMB KE" u="1"/>
        <s v="KOPKE, LUTZ" u="1"/>
        <s v="YIQIAN XU" u="1"/>
        <s v="COLLIN, GABRIEL" u="1"/>
        <s v="RONGEN, MARTIN" u="1"/>
        <s v="MOHRMANN, LARS" u="1"/>
        <s v="BERGHAUS, PATRICK " u="1"/>
        <s v="XU, CHEN" u="1"/>
        <s v="KEIVANI, AZADEH" u="1"/>
        <s v="HELLAUER, ROBERT" u="1"/>
        <s v="UC GR" u="1"/>
        <s v="PEDEK, SAMANTHA" u="1"/>
        <s v="STACHURSKA, JULIANA" u="1"/>
        <s v="EVENSON, PAUL" u="1"/>
        <s v="NEER, GARRETT" u="1"/>
        <s v="DAUGHHETEE, JACOB" u="1"/>
        <s v="HUMB GR" u="1"/>
        <s v="SCHöNWALD, ARNE" u="1"/>
        <s v="VOGE, MARKUS" u="1"/>
        <s v="SAFDI, BEN" u="1"/>
        <s v="UBONN GR" u="1"/>
        <s v="GAIOR, ROMAIN " u="1"/>
        <s v="MAGGI, GIULIANO" u="1"/>
        <s v="TENHOLT, FREDERIK" u="1"/>
        <s v="WOSCHNAGG, KURT" u="1"/>
        <s v="MILLER, JONATHAN" u="1"/>
        <s v="WUPPERTAL KE" u="1"/>
        <s v="Straszheim, Troy" u="1"/>
        <s v="BOSE, DEBANJAN" u="1"/>
        <s v="MEDICI, MORTEN" u="1"/>
        <s v="KOIRALA, RAMESH" u="1"/>
        <s v="UMD PO" u="1"/>
        <s v="SILVERSTRI, ANDREA" u="1"/>
        <s v="SAUNDERS, IAN" u="1"/>
        <s v="Bacque, Laurel" u="1"/>
        <s v="STRÖM, RICKARD" u="1"/>
        <s v="DE WITH, MEIKE" u="1"/>
        <s v="TOALE, PATRICK" u="1"/>
        <s v="MEDINA ANDRES" u="1"/>
        <s v="STASIK, ALEXANDER" u="1"/>
        <s v="JONES, BEN" u="1"/>
        <s v="SABA, ISAAC" u="1"/>
        <s v="BENABDERRAHMANE, LOFTI" u="1"/>
        <s v="SCHÖNEN, SEBASTIAN" u="1"/>
        <s v="JACOBSEN, JOHN (NPX)" u="1"/>
        <s v="CABALLERO-MORA, KAREN" u="1"/>
        <s v="LBNL PO" u="1"/>
        <s v="TOBIN, MORIAH" u="1"/>
        <s v="UW TE" u="1"/>
        <s v="KURAHASHI, NAOKO" u="1"/>
        <s v="RODD, NICK" u="1"/>
        <s v="SCHMITZ, MARTIN" u="1"/>
        <s v="WALTER, MICHAEL" u="1"/>
        <s v="Gianopoulos, Andrea" u="1"/>
        <s v="YANEZ, JUAN-PABLO" u="1"/>
        <s v="BRADASCIO, FEDERICA" u="1"/>
        <s v="SONG, MING" u="1"/>
        <s v="MALKUS, EVELYN" u="1"/>
        <s v="MAROTTA, ALBERTO" u="1"/>
        <s v="DESY TE" u="1"/>
        <s v="UD KE" u="1"/>
        <s v="AHRENS, MARYON" u="1"/>
        <s v="JOAO PEDRO DE ANDRES" u="1"/>
        <s v="GOLUP, GERALDINA" u="1"/>
        <s v="STEUER, ANNA" u="1"/>
        <s v="HEINEN, DIRK" u="1"/>
        <s v="SPIERING, CHRISTIAN" u="1"/>
        <s v="WATSON, BLAKE" u="1"/>
        <s v="WISSING, HENRIKE" u="1"/>
        <s v="AMARY, SAMIR" u="1"/>
        <s v="Lünemann, Jan" u="1"/>
        <s v="KUNWAR, SAMRIDHA" u="1"/>
        <s v="MERINO, GONZALO" u="1"/>
        <s v="EULER, SEBASTIAN" u="1"/>
        <s v="PIELOTH, DAMIAN" u="1"/>
        <s v="ZIEMANN, JAN" u="1"/>
        <s v="UMD TE" u="1"/>
        <s v="STOESSL, ACHIM" u="1"/>
        <s v="STOCK, BENJAMIN" u="1"/>
        <s v="SANDRA, MIARECKI" u="1"/>
        <s v="BECHTOL, ELLEN" u="1"/>
        <s v="BAUM, VOLKER" u="1"/>
        <s v="UD GR" u="1"/>
        <s v="FADIRAN, OLADIPO" u="1"/>
        <s v="Kim, Myoungchul" u="1"/>
        <s v="SPICZAK, GLENN" u="1"/>
        <s v="DeWasseige, Gwen" u="1"/>
        <s v="JOAO PEDRO DE ANDRÉ" u="1"/>
        <s v="ASEN, CHRISTOV" u="1"/>
        <s v="STANEV, TODOR" u="1"/>
        <s v="DEMBINSKI, HANS " u="1"/>
        <s v="KEIICHI MASE" u="1"/>
        <s v="SCHOENEN, SEBASTIAN" u="1"/>
        <s v="Jackson, Steven" u="1"/>
        <s v="UWRF AD" u="1"/>
        <s v="Ansseau, Isabelle" u="1"/>
        <s v="GLADSTONE, LAURA" u="1"/>
        <s v="Matthew Kauer" u="1"/>
        <s v="ANDERSON, TYLER_x000a_" u="1"/>
        <s v="RIEDEL, BENEDICT" u="1"/>
        <s v="VALLECORSA, SOFIA" u="1"/>
        <s v="UNLAND, MARTIN" u="1"/>
        <s v="STOKSTAD, BOB" u="1"/>
        <s v="SCHUKRAFT, ANNE" u="1"/>
        <s v="KOHNEN, GEORGE" u="1"/>
        <s v="MIARECKI, SANDRA" u="1"/>
        <s v="SCHERIAU, FLORIAN" u="1"/>
        <s v="JEONG, DONGVOUNG" u="1"/>
        <s v="FILIMONOV, KIRILL" u="1"/>
        <s v="WILLS, ELIZABETH" u="1"/>
        <s v="KOLANOSKI, HERMANN" u="1"/>
        <s v="XU, DONGLIAN" u="1"/>
        <s v="BERGHAUS, PATRICK" u="1"/>
        <s v="HELLER, MATTHIEU" u="1"/>
        <s v="LEUERMANN, MARTIN" u="1"/>
        <s v="KOPPER, SANDRO" u="1"/>
        <s v="KINTSCHER, THOMAS" u="1"/>
        <s v="UBOCHUM GR" u="1"/>
        <s v="UNGER, LISA" u="1"/>
        <s v="TESIC, GORDANA" u="1"/>
        <s v="UGENT GR" u="1"/>
        <s v="KRASBERG, MARK" u="1"/>
        <s v="FLIS, SAMUEL" u="1"/>
        <s v="SABBATINI, LUCA" u="1"/>
        <s v="LAIHEM, KARIM" u="1"/>
        <s v="JERO, KYLE" u="1"/>
        <s v="UW WO" u="1"/>
        <s v="MIDDELL, EIKE" u="1"/>
        <s v="FADIRAN, OLADIPO's Replacement" u="1"/>
        <s v="ALBERTA AD" u="1"/>
        <s v="KUNNEN JAN " u="1"/>
        <s v="STRAHLER, ERIK " u="1"/>
        <s v="UD SC" u="1"/>
        <s v="BUITIN,STIJN" u="1"/>
        <s v="KEIICHI, MASE" u="1"/>
        <s v="HIROTO, IJIRI" u="1"/>
        <s v="ABBASI, RASHA" u="1"/>
        <s v="SCHATTO, KAI" u="1"/>
        <s v="SU GR" u="1"/>
        <s v="LENNARZ, DIRK" u="1"/>
        <s v="CASEY, JAMES" u="1"/>
        <s v="MAKINO, YUYA" u="1"/>
        <s v="UU GR" u="1"/>
        <s v="GAISSER, TOM" u="1"/>
        <s v="VEHRING, MARKUS" u="1"/>
        <s v="OERTLIN JAN" u="1"/>
        <s v="SCHLUNDER, PHILLIPP" u="1"/>
        <s v="BOURBEAU, JAMES" u="1"/>
        <s v="GHORBANI, KEVIN" u="1"/>
        <s v="SKARLUPKA, HEATH" u="1"/>
        <s v="CHRISTY, BRIAN" u="1"/>
        <s v="BISSOK, MARTIN" u="1"/>
        <s v="DVORAK, EMILY" u="1"/>
        <s v="LAUNDRIE, ANDREW" u="1"/>
        <s v="FINLEY, CHAD SU" u="1"/>
        <s v="EPFL SC" u="1"/>
        <s v="CARVER, TESSA" u="1"/>
        <s v="FEITLINGER, ELLIE" u="1"/>
        <s v="MIDDLEMAS, ERIN" u="1"/>
        <s v="SANDROCK, ALEXANDER" u="1"/>
        <s v="KAPPESSER, DAVID" u="1"/>
        <s v="ZOLL, MARCEL" u="1"/>
        <s v="ARLEN, TIM" u="1"/>
        <s v="TUNG, CHRIS" u="1"/>
        <s v="MUNAWARA, KIRAN" u="1"/>
        <s v="KUNNEN, JAN " u="1"/>
        <s v="KIRYLUK,JOANNA" u="1"/>
        <s v="Newcomb, Matthew" u="1"/>
        <s v="HULTH, PER OLOF" u="1"/>
        <s v="CHEUNG, ELIM" u="1"/>
        <s v="LESIAK-BZDAK, MARIOLA" u="1"/>
        <s v="KÓPKE, LUTZ " u="1"/>
        <s v="GROSS, ANDREAS" u="1"/>
        <s v="WESTERHOFF, STEFAN" u="1"/>
        <s v="FUCHS, THOMAS" u="1"/>
        <s v="HOMRIER, ANDREAS" u="1"/>
        <s v="KARG, TIMO" u="1"/>
        <s v="HUANG, FEIFEI" u="1"/>
        <s v="UW AD" u="1"/>
        <s v="HUBBARD, ANTONIA" u="1"/>
        <s v="RICHARDS, JOHN" u="1"/>
        <s v="EISCH, JONATHAN" u="1"/>
        <s v="FEINTZIG, JACOB" u="1"/>
        <s v="LABARE, MATHIEU" u="1"/>
        <s v="RAAMEZ MOHAMED" u="1"/>
        <s v="EPFL KE" u="1"/>
        <s v="OSU PO" u="1"/>
        <s v="BLOT, SUMMER" u="1"/>
        <s v="RELICH, MATTHEW" u="1"/>
        <s v="KULACZ, NICHOLAS" u="1"/>
        <s v="WANDKOWSKY, NANCY" u="1"/>
        <s v="RESCONI, ELISA" u="1"/>
        <s v="DANNINGER, MATTIAS" u="1"/>
        <s v="MA, WING YAN" u="1"/>
        <s v="O’MURCHADHA, AONGUS" u="1"/>
        <s v="VUB PO" u="1"/>
        <s v="VUB KE" u="1"/>
        <s v="TATAR, JOULIEN" u="1"/>
        <s v="BELL, MICHAEL" u="1"/>
        <s v="SU SC" u="1"/>
        <s v="CHANG, HYON HA" u="1"/>
        <s v="RODRIGUES, JOAO-PAULO" u="1"/>
        <s v="CASIER MARTIN " u="1"/>
        <s v="BÖRNER, MATHIS" u="1"/>
        <s v="TEPE, ANDREAS" u="1"/>
        <s v="JACOBI, EMANUEL" u="1"/>
        <s v="GONZALEZ, JAVIER" u="1"/>
        <s v="RIBORDY, MATHIEU" u="1"/>
        <s v="EPFL GR" u="1"/>
        <s v="THARP, TIMOTHY" u="1"/>
        <s v="GIULIANO, MAGGI" u="1"/>
        <s v="FELDE, JOHN" u="1"/>
        <s v="HUSSAIN, SHAHID" u="1"/>
        <s v="FACHS, THOMAS" u="1"/>
        <s v="AUFFENBERG, JAN" u="1"/>
        <s v="BEATTY, JAMES" u="1"/>
        <s v="SULANKE, K.-H." u="1"/>
        <s v="HAACK, CHRISTIAN" u="1"/>
        <s v="DUMM, JONATHAN" u="1"/>
        <s v="OERTLIN, JAN" u="1"/>
        <s v="MIARECKI, SANDRA " u="1"/>
        <s v="WOOD, JOSH" u="1"/>
        <s v="KROLL, MIKE" u="1"/>
        <s v="NYGREN,DAVID R" u="1"/>
        <s v="EULER, SEBASTIAN." u="1"/>
        <s v="RELETHFORD, BEN" u="1"/>
        <s v="PAUL, LARRISA" u="1"/>
        <s v="PALCZEWSKI, TOMASZ" u="1"/>
        <s v="Christian Haack" u="1"/>
        <s v="DUNKMAN, MATT" u="1"/>
        <s v="UWRF TE" u="1"/>
        <s v="UW Manager" u="1"/>
        <s v="PINAT, ELISA" u="1"/>
        <s v="RICHMAN, MIKE" u="1"/>
        <s v="REDL, PETER" u="1"/>
        <s v="LEIF, RADEL" u="1"/>
        <s v="RYSEWYK, DEVYN" u="1"/>
        <s v="FEDYNITCH, ANATOLI" u="1"/>
        <s v="IN, SEONGJUN" u="1"/>
        <s v="CLARK, KEN" u="1"/>
        <s v="MAUNU, RYAN" u="1"/>
        <s v="ALTMANN, DAVID" u="1"/>
        <s v="UW Technician" u="1"/>
        <s v="LAITSCH, DENISE" u="1"/>
        <s v="PELES, ADI" u="1"/>
        <s v="YECK, JAMES" u="1"/>
        <s v="FAHEY, SAM" u="1"/>
        <s v="PANKNIN, SEBASTIAN" u="1"/>
        <s v="WALLRAFF, MARIUS" u="1"/>
        <s v="HOINKA, TOBIAS" u="1"/>
        <s v="UM PO" u="1"/>
        <s v="BECKER, JULIA" u="1"/>
        <s v="EBERHARD, BENJAMIN" u="1"/>
        <s v="O’SULLIVAN, ERIN" u="1"/>
        <s v="MADSEN, MEGAN" u="1"/>
        <s v="BERGHAUS, PATRICK - UD" u="1"/>
        <s v="STOCK, BEN" u="1"/>
        <s v="MAUNU, RYAN " u="1"/>
        <s v="IMLAY, RICHARD" u="1"/>
        <s v="KROLL, GÖSTA" u="1"/>
        <s v="DELVENTHAL, DAVID" u="1"/>
        <s v="BLUMENTHAL, JAN" u="1"/>
        <s v="UA PO" u="1"/>
        <s v="KUWABARA, TAKAO" u="1"/>
        <s v="BRUIJN, RONALD" u="1"/>
        <s v="STAMATIKOS, MICHAEL" u="1"/>
        <s v="KRUECKL, GERALD" u="1"/>
        <s v="BAGHERPOUR, HADIS" u="1"/>
        <s v="MPI PO" u="1"/>
        <s v="RAUCH, LUDWIG" u="1"/>
        <s v="SCHöNEBERG, SEBASTIAN" u="1"/>
        <s v="UCB SC" u="1"/>
        <s v="GÜNDÜZ, MEHMET" u="1"/>
        <s v="BINDER, GARY" u="1"/>
        <s v="VAN SANTEN, JACOB" u="1"/>
        <s v="RUZYBAEV , BAKHTIYAR" u="1"/>
        <s v="RAMEEZ, MOHAMED" u="1"/>
        <s v="WIEBE, KLAUS" u="1"/>
        <s v="TSELENGEDOU, MARIA" u="1"/>
        <s v="DEMBINSKI, HANS" u="1"/>
        <s v="UW EN" u="1"/>
        <s v="TAMBURRO, ALESSIO" u="1"/>
        <s v="BRAVO G​ALLART, S​ILVIA​" u="1"/>
        <s v="CHIBA GR" u="1"/>
        <s v="MILKE, NATALIE" u="1"/>
        <s v="HENRIC, TAAVOLA" u="1"/>
        <s v="AXANI, SPENCER" u="1"/>
        <s v="GORA, DARIUSZ " u="1"/>
        <s v="EIKE MIDDELL" u="1"/>
        <s v="UW CS" u="1"/>
        <s v="BOERSMA, DAVID" u="1"/>
        <s v="STROM, RICKARD" u="1"/>
        <s v="HANSON, KAEL ULB" u="1"/>
        <s v="LEIF RADEL" u="1"/>
        <s v="HEEREMAN, DAVID" u="1"/>
        <s v="DESY AD" u="1"/>
        <s v="FRANKE, ROBERT" u="1"/>
        <s v="SEO, SEON-HEE" u="1"/>
        <s v="BOERSMA, DAVID RWTH" u="1"/>
      </sharedItems>
    </cacheField>
    <cacheField name="Tasks" numFmtId="0">
      <sharedItems containsBlank="1" count="1101">
        <s v="Supervise LBNL effort"/>
        <s v="Gen2 HEA/Surface working group"/>
        <s v="Associate Director for Education &amp; Outreach"/>
        <s v="ICB member"/>
        <s v="Member of the IceCube Impact Award committee"/>
        <s v="Program Administration"/>
        <s v="Beyond Standard Model working group technical leader and ICB member"/>
        <s v="Collaboration Spokesperson"/>
        <s v="ExecCom member"/>
        <s v="ICC member"/>
        <s v="Institutional Lead"/>
        <s v="TFT Board"/>
        <s v="M&amp;O management"/>
        <s v="CR-WG co-lead"/>
        <s v="M&amp;O planning"/>
        <s v="ICC member "/>
        <s v="Alabama Institutional Lead"/>
        <s v="Realtime Oversight Committee member"/>
        <s v="Publications Committee member"/>
        <s v="Supernova Working Group Co-convener"/>
        <s v="PubComm Chair"/>
        <s v="Member of ICB Speakers committee chair"/>
        <s v="SDSMT Institutional Lead"/>
        <s v="Principle Investigator"/>
        <s v="Associate Director for Science"/>
        <s v="Director of IceCube Maintenance and Operations"/>
        <s v="Pubcom member, TFT member"/>
        <s v="IceCube Resource Coordinator"/>
        <m/>
        <s v="Speakers Comm member"/>
        <s v="Member of Speaker Comm"/>
        <s v="Realtime Oversight Comm"/>
        <s v="IceCube extensions coordination"/>
        <s v="Analysis coordinator"/>
        <s v="ICB Member, UHECR-neutrino coordinator"/>
        <s v="Coordination"/>
        <s v="Chair IceCube Impact Award committee"/>
        <s v="Pubcom member"/>
        <s v="PubComm member"/>
        <s v="Coordination with LIGO and ANTARES"/>
        <s v="Publications Bookkeeping"/>
        <s v="Analysis Reviewer (PS on Diff, 1+3 sterile) "/>
        <s v="Member of PubCom"/>
        <s v="Beyond Standard Model WG co-Chair"/>
        <s v="Institutional Co-Lead"/>
        <s v="LE/osc WG co-chair"/>
        <s v="Upgrade Co-PI; Publication Committee"/>
        <s v="Detector R&amp;D"/>
        <s v="Specialized calibrations, SPICE core project coordination, extracting specialized information"/>
        <s v="Ongoing EMI studies &amp; mitigation, South Pole &amp; Northern test site instrumentation, Summer South Pole field work"/>
        <s v="Engineering Support: IceCube Lab Summer operations, cabling, &amp; instrumentation testing"/>
        <s v="Engineering support: IceCube Lab Summer operations, fieldwork management, GPS &amp; timing maintenance"/>
        <s v="Engineering Support: logistics, northern hemisphere testing, &amp; vendor management, contractor POC"/>
        <s v="Acoustic R&amp;D Support"/>
        <s v="IceAct Hardware R&amp;D"/>
        <s v="SiPM characterization"/>
        <s v="Hybrid detection Radio/In-Ice"/>
        <s v="USAP Support: yearly sip, coordination with contractor (ASC)"/>
        <s v="Safety manager"/>
        <s v="South Pole Population planning committee"/>
        <s v="Diversity Group member"/>
        <s v="Being the collaboration Ombudsperson"/>
        <s v="Outreach activities in the Boston area"/>
        <s v="Education &amp; Outreach"/>
        <s v="IceCube MasterClass"/>
        <s v="CosmicWatch"/>
        <s v="Education &amp; Outreach for neutrino astronomy and IceCube"/>
        <s v="Masterclasses,  IceCube outreach activities in NY area"/>
        <s v="IceCube Outreach "/>
        <s v="UTA astroparticle physics summer school for high school students"/>
        <s v="E&amp;O events and collaboration meetings mgmt. Website &amp; social networks mgmt"/>
        <s v="Editor / science writer, E&amp;O support"/>
        <s v="Evaluation support: framework design and implementation for Broader Impacts program"/>
        <s v="Organization of IceCube master classes at DESY"/>
        <s v="Responsible of Analysis Output of the group, Advising of students, Masterclass"/>
        <s v="MasterClass IceCube and Nuit de la Science 2018"/>
        <s v="Masterclass IceCube et Nuit de La Science 2018"/>
        <s v="I3 virtual reality"/>
        <s v="Public outreach"/>
        <s v="Speaking engagements (high school classes, open houses, etc.)"/>
        <s v="Speaking Engagements"/>
        <s v="AIS3"/>
        <s v="Netzwerk Teilchenwelt"/>
        <s v="Masterclasses, model, etc"/>
        <s v="Masterclass"/>
        <s v="Outreach"/>
        <s v="Education and Outreach"/>
        <s v="Communication plan manager, science writer. Masterclass and communication workshop coordinator"/>
        <s v="Detector Maintenance and Operations Manager "/>
        <s v="IceCube Coordination Committee chair"/>
        <s v="Logistics Manager "/>
        <s v="SW Coordinator – Detector M&amp;O"/>
        <s v="Winterovers coordinator, hiring and training of winterovers"/>
        <s v="Run Coordinator"/>
        <s v="Operate Detector  (Winter-Overs)"/>
        <s v="Maintain DAQ Hardware"/>
        <s v="DAQ Firmware Development"/>
        <s v="DAQ electronics hardware and firmware"/>
        <s v="Data Acquisition HW Maintenance: DOR, DOMHub and DOMCal"/>
        <s v="DOM software: DOR device driver, DOMHub scripts,  DOMCal"/>
        <s v="Track DOM issues, generate detector run configurations"/>
        <s v="IceCube DAQ: trigger and event builder"/>
        <s v="IceCube DAQ: command-and-control server, testing infrastructure"/>
        <s v="IceCube DAQ: StringHub and domapp; Upgrade integration"/>
        <s v="DOR Firmware"/>
        <s v="Diffuse WG co-chair"/>
        <s v="Oscillation Tech. Lead"/>
        <s v="Maintain PnF S/W and Online Filters"/>
        <s v="Maintain and develop PnF software, support operations to respond to and debug unexpected errors"/>
        <s v="Near Real time alerts/GRB"/>
        <s v="IceTop Filter"/>
        <s v="Including IceTop in ROC consideration"/>
        <s v="TFT Board member"/>
        <s v="Filter requests, bandwidth, TFT Board Member. IceTray"/>
        <s v="Real-time &amp; near real time alerts"/>
        <s v="Cosmic Ray WG co-convener"/>
        <s v="TFT Board Co-Chair"/>
        <s v="Splitting – Q/P frame and coincidence"/>
        <s v="Cascade filter / L3"/>
        <s v="Oscillations WG co-chair"/>
        <s v="Reconstruction &amp; Systematics WG co-chair"/>
        <s v="Reco/Syst WG co-chair"/>
        <s v="EHE Filters"/>
        <s v="PISA"/>
        <s v="Neutrino source WG co-convenor"/>
        <s v="Oscillation WG co-convenor"/>
        <s v="Cascade filter"/>
        <s v="Physics filters"/>
        <s v="Reconstruction"/>
        <s v="SLOP Filter + Trigger"/>
        <s v="Final level diffuse tests"/>
        <s v="BSM WG chair"/>
        <s v="SLOP filter, Monopole filte"/>
        <s v="Detection of Magnetic Monopoles through radio luminescence"/>
        <s v="Vertical event filter, WIMP L2"/>
        <s v="Detector monitoring shifts"/>
        <s v="Detector Monitoring"/>
        <s v="IceCube operation monitoring"/>
        <s v="Online Moon shadow analysis (monitoring)"/>
        <s v="Monitoring shifts"/>
        <s v="Data monitoring"/>
        <s v="Data Monitoring lead: coordinate test and feature development; design underlying analysis algorithms"/>
        <s v="Training and coordinating monitoring shifters"/>
        <s v="I3MS Iridium messaging system software"/>
        <s v="IceCube Live lead developer"/>
        <s v="IceCube Live monitoring system: web interface, databases"/>
        <s v="Supernova alert interface, DAQ monitoring, and visualization in IceCube Live"/>
        <s v="Detector monitoring shifts, fast Response monitoring shifts"/>
        <s v="SuperNova Operations"/>
        <s v="Detector monitoring shifts contact from Aachen"/>
        <s v="IceTop Snow Monitor"/>
        <s v="IceCube LiveControl experiment control software: alerts and component communication"/>
        <s v="IceCube LiveControl experiment control software: operator interface"/>
        <s v="Coordinate IceTop Operations"/>
        <s v="Surface detector enhancements"/>
        <s v="IceTop simulation"/>
        <s v="Radio operations, data management"/>
        <s v="Radio monitoring"/>
        <s v="Radio simulations"/>
        <s v="Surface detector R&amp;D"/>
        <s v="Design, build and test experimental apparatus for restoring IceTop detector efficiency "/>
        <s v="Test and commission experimental apparatus for restoring IceTop detector efficiency"/>
        <s v="Design and build experimental apparatus for restoring IceTop detector efficiency"/>
        <s v="Co-task leader scintillators"/>
        <s v="Construction (scintillator)"/>
        <s v="DAQ surface"/>
        <s v="Radio operation"/>
        <s v="Scintillator operation"/>
        <s v="IceAct Monitoring"/>
        <s v="Validation between SLC signals and MC"/>
        <s v="Laterally separated muons in IceTop"/>
        <s v="Supernova DAQ"/>
        <s v="Supernova Data Analysis"/>
        <s v="IceCube DAQ: supernova interface, hitspooling"/>
        <s v="Supernova WG co-chair"/>
        <s v="Responsibility for the hitspool data"/>
        <s v="Member of the Real-time Oversight Committee (ROC)"/>
        <s v="Design of Alert DB and webpage"/>
        <s v="Real-time shifter (under auspices of the ROC)"/>
        <s v="Maintain IceCube integration with AMON; HESE cascades"/>
        <s v="Filter development (ESTES), DOM sensitivity"/>
        <s v="Maintenance of IceCube realtime analysis system"/>
        <s v="Online data stream maintenance"/>
        <s v="Realtime Oversight Committee"/>
        <s v="Development and automatization of alternative angular uncertainty measures for alert events"/>
        <s v="Maintain South Pole computing H/W infrastructure and operating systems"/>
        <s v="Maintain South Pole Test System computing H/W Infrastructure and operating systems"/>
        <s v="Maintain South Pole System H/W Infrastructure"/>
        <s v="Maintain South Pole Test System H/W Infrastructure"/>
        <s v="Computing Infrastructure Manager"/>
        <s v="Oversee raw data storage at LBNL"/>
        <s v="Middleware Setup"/>
        <s v="Maintain and Operate Data Storage Infrastructure"/>
        <s v="Long term preservation and archive services, data curation"/>
        <s v="Maintain storage system needed for simulation production"/>
        <s v="Operate data handling services"/>
        <s v="Maintain data handling software (JADE): Archive at the S. Pole, transfer, ingest to the Data Warehouse and long-term archive."/>
        <s v="Operate Data transfer from S. Pole to UW Data Warehouse and archive services at S. Pole"/>
        <s v="Operations and cybersecurity manager"/>
        <s v="Maintain Core Data Center Infrastructure Systems"/>
        <s v="IceCube Web Development"/>
        <s v="Maintain and operate Virtual Machines deployment infrastrucutre"/>
        <s v="NERSC Data Archiving, Distributed Computing and Labor"/>
        <s v="Cloud Computing"/>
        <s v="Coordination and Support for Grid and distributed computing"/>
        <s v="Maintain High Performance Computing services."/>
        <s v="Maintain Central Computing Infrastructure Systems"/>
        <s v="End-user support for common collaboration services"/>
        <s v="European Data Center - Distributed Computing and Labor"/>
        <s v="DESY TIER-1 coordination"/>
        <s v="TIER-1 coordination / Simulation Production"/>
        <s v="GPU computing resourses "/>
        <s v="IceProd site manager at MSU HPCC"/>
        <s v="Core distributed software maintenance"/>
        <s v="Maintain workflow management system"/>
        <s v="Manage Production Software Team"/>
        <s v="Maintain distributed high-throughput cluster"/>
        <s v="Core software maintenance"/>
        <s v="Management of ComputeCanada allocation"/>
        <s v="Grid Operations Team"/>
        <s v="OSG Site RWTH"/>
        <s v="Coordination of Offline Processing and Simulation Production efforts with analysis working groups"/>
        <s v="Neutrino Sources Data Curator"/>
        <s v="Cloud-based event reconstruction infrastructure development"/>
        <s v="Pass2 Verification"/>
        <s v="Pass2/3 verification"/>
        <s v="Experimental data processing and reduction.  Interface with collaboration working groups to deliver analysis-ready data"/>
        <s v="Developing for MuonGun for low energies"/>
        <s v="Data validation tool development"/>
        <s v="OscNext Event Selection"/>
        <s v="HE muondata  for IC/Auger/TA coinc. Analyses"/>
        <s v="Diffuse sample production"/>
        <s v="Diffuse-sample for PS analyses"/>
        <s v="Moon Sample Processing and Verification"/>
        <s v="Cosmic Ray L3 scripts"/>
        <s v="Muon L3 Scripts"/>
        <s v="Pass-2"/>
        <s v="IceCube/IceTop_x000a_simulation production"/>
        <s v="Surface radio"/>
        <s v="Simulation production site manager"/>
        <s v="Low Energy tools"/>
        <s v="Simulation Production streamlining programs for the cloud, GPU"/>
        <s v="Simulation Production Manager"/>
        <s v="Simulation Production panel chair"/>
        <s v="Gamma simulation production"/>
        <s v="Simulation production for muon decay Glashow resonance events"/>
        <s v="Manage Centralized Simulation Production. Maintain, test and update physics aspects of the atmospheric muon and neutrino simulation"/>
        <s v="Simulation production monitoring and validation"/>
        <s v="Production of GENIE signal simulation for low-energy analyses"/>
        <s v="GENIE-icetray maintainer"/>
        <s v="PYTHIA event generator implementation and maintenance"/>
        <s v="special background simulation production (Corsika)"/>
        <s v="High energy Corsika simulation production with Sibyll 3.2 and EPOS"/>
        <s v="Simulation production site manager at Dortmund"/>
        <s v="Surface simulations"/>
        <s v="Validation and Monitoring data sets"/>
        <s v="Simulation production for consistent MC spanning IC-79-IC-86-5 (relevant after pass 2 is completed)"/>
        <s v="MC Production for global diffuse fit"/>
        <s v="Development of MCEq"/>
        <s v="Convenor of Data release task force"/>
        <s v="Organize and maintain BSM public data release page"/>
        <s v="DRAGON/GRECO data release"/>
        <s v="Millipede scans for HE muondata  for IC/Auger/TA coinc. Analyses"/>
        <s v="Validation of data release Upgrade"/>
        <s v="Public data release"/>
        <s v="Atmospheric fluxes library from MCEq with uncertainties"/>
        <s v="Icetray framework maintenance "/>
        <s v="Software strike team / CLSim development and maintenance"/>
        <s v="Software strike team"/>
        <s v="Visualization software (Steamshovel)"/>
        <s v="Support Core Software"/>
        <s v="SW Coordinator – Core Software"/>
        <s v="Maintain Core Software Repository"/>
        <s v="Updating and maintaining compatibility of tools"/>
        <s v="SimProd setup and PISA"/>
        <s v="Neutrino Source Technical Coordinator"/>
        <s v="Simulation of surface enhancements"/>
        <s v="Development of GolemFit"/>
        <s v="Extension of LeptonInjector to include Beyond Standard Model particles"/>
        <s v="Maintenance of clsim direct photon propagation tool"/>
        <s v="Integration/development of GENIE for low energy systematics"/>
        <s v="Implementation of BFRv1 ice model in clsim"/>
        <s v="Supernova and transient simulations"/>
        <s v="GEANT Simulation, Supernova Data Analysis"/>
        <s v="Simulation Programs"/>
        <s v="GolemFit and nuSQuiDS contributions"/>
        <s v="Development, testing and maintenance of GolemFit code"/>
        <s v="SnowSuite systematics framework for IceCube analyses, including implementation in official production"/>
        <s v="Maintain and Verify Simulation of Photon Propagation and update Ice Properties"/>
        <s v="nugen maintenance"/>
        <s v="Muongun maintenance, upgrade"/>
        <s v="Simulation software programs coordinator"/>
        <s v="Triggered CORSIKA maintenance and development"/>
        <s v="Development PROPOSAL simulation software"/>
        <s v="Software package maintenance"/>
        <s v="PROPOSAL-IceProd_x000a_Integration and optimization"/>
        <s v="Investigations of thinning in simulation"/>
        <s v="Track/Cascade reconstruction and simulation"/>
        <s v="Simulation verification, reconstruction development"/>
        <s v="Novel reconstruction algorithms"/>
        <s v="Software surface"/>
        <s v="Monopole Noise Simulation Tool"/>
        <s v="IceAct/IceCube/IceTop MonteCarlo"/>
        <s v="Snowstorm MC"/>
        <s v="Low Energy Simulation Software updates"/>
        <s v="Reconstruction validation - PSF studies"/>
        <s v="Snow correction for IceTop"/>
        <s v="Maintainer of Cramer-Rao"/>
        <s v="Starting event energy, muon bundles"/>
        <s v="IceTop energy reconstruction with CNNs"/>
        <s v="Likelihood-based muon reconstruction development"/>
        <s v="DirectReco software support"/>
        <s v="PISA Maintenance"/>
        <s v="Reconstruction tau, cascades"/>
        <s v="Reconstruction/ Analysis tools, data analysis, Cloud Computation; High Energy Neutrino Nucleon Cross Section Measurement and Simulation"/>
        <s v="Reconstruction/ Analysis tools"/>
        <s v="IceTop reco, Corsika reader"/>
        <s v="Neutrinos source WG technical lead software/likelihood"/>
        <s v="SW Coordinator – Data Quality, Reconstruction and Sim. Programs"/>
        <s v="Low energy event reconstruction quality; PISA maintenance"/>
        <s v="Low energy neutrino pointing resolution"/>
        <s v="Study of high energy cosmic rays, fluctuations "/>
        <s v="Update and improve the IceTop-InIce combined reconstruction, study of fluctuations"/>
        <s v="Reconstruction software"/>
        <s v="Photon/hadron separation"/>
        <s v="Event reconstruction, software development"/>
        <s v="Fast response analysis maintenance, SkyLab transients"/>
        <s v="Impact of DOM response on reconstruction, cascade reconstruction at high energies"/>
        <s v="Reconstruction software programs coordinator"/>
        <s v="Low-Energy Extensions of IceTop"/>
        <s v="Coincident events between IceCube and DM-Ice, low energy reconstruction"/>
        <s v="Event energy and direction reconstruction, millipede"/>
        <s v="Level-3 processing maintainer for the LE group"/>
        <s v="Maintain Romeo, EHE Simulations, Calibration using Standard Candles"/>
        <s v="EHE online pipeline for  follow-up observations"/>
        <s v="Maintain Portia and the SC data filtering"/>
        <s v="Millipede systematic uncertainties"/>
        <s v="Paper on flare search"/>
        <s v="Time dependent flare search_x000a_online filter quality and monthly data analysis"/>
        <s v="Verification on 10 yr PS sample and analysis on UHECRs"/>
        <s v="Low energy reconstruction"/>
        <s v="Code maintenance (CLast)"/>
        <s v="Cascade Spline Table tests (ongoing)"/>
        <s v="Event reconstruction, angular resolution"/>
        <s v="Maintenance Gulliver tool"/>
        <s v="IcePack analysis software tools"/>
        <s v="Maintenance of GRBWEB"/>
        <s v="GolemFit framework development coordination"/>
        <s v="Maintenance and development of LeptonInjector"/>
        <s v="GolemFit framework development"/>
        <s v="Public alerts summary web page"/>
        <s v="Skylab maintenance"/>
        <s v="NNMFIT  tool for diffuse profile likelihood fits"/>
        <s v="Extension of NuFlux tool"/>
        <s v="Maintenance SkyLab, Development SkyLLH"/>
        <s v="Maintenance of DevOps systems, e.g. build, test coverage, CI/CD, VCS, and workflow policy"/>
        <s v="Baseline and charge harvesting and DOMCal"/>
        <s v="Development of four radio-frequency pulsers for IceCube upgrade"/>
        <s v="In-situ DOM sensitivity / angular response calibration from muon neutrinos"/>
        <s v="Flasher output, flasher calibration"/>
        <s v="DOM charge response, linearity, DOM calibration support"/>
        <s v="Absolute DOM sensitivity calibration (laboratory measurements)"/>
        <s v="PMT negative HV studies"/>
        <s v="Calibration, 2D-DOM response, anisotropy with muons"/>
        <s v="IceTop maintenance, Scintillator project"/>
        <s v="Calibration-Flasher Studies"/>
        <s v="DOM efficiency with cosmic muons"/>
        <s v="Flasher Data Testing (learning)"/>
        <s v="Optical detector calibration"/>
        <s v="Online filter devel-opment &amp; testing (Full Sky Starting Filter)"/>
        <s v="Dark Matter Flux Module - Add and maintain Dark Matter Decay"/>
        <s v="Geometry studies"/>
        <s v="IceTop &amp; IceCube Calibration with IceAct"/>
        <s v="Geometry Calibration"/>
        <s v="Calibration WG co-chair"/>
        <s v="Supporting flasher runs and flasher analysis"/>
        <s v="Ice model, DOM noise"/>
        <s v="Ice model uncertainty estimation using multisim MC method"/>
        <s v="Negative modes in SnowStorm systematics framework"/>
        <s v="SnowStorm extension to systematics including hole ice, anisotropy, etc."/>
        <s v="Direct photon tracking / ice- properties calibration , Individual DOM hole ice calibration"/>
        <s v="Pencil beam, LED flasher support"/>
        <s v="Anisotropy Meas-urement with Spice hole camera"/>
        <s v="Dark Matter Flux Module - Add and maintain secluded DM"/>
        <s v="Photon tracking / ice-properties calibration"/>
        <s v="Simulation / Calibration"/>
        <s v="Simulation / Calibration/ IceCube Upgrade"/>
        <s v="Acoustic and radio ice properties"/>
        <s v="Organisation of outreach events in Stockholm" u="1"/>
        <s v="Datasets for filter testing and common MC datasets for testing" u="1"/>
        <s v="Coordination of Simulation Production, identifying resources, streamlining programs for the cloud, GPU" u="1"/>
        <s v="Gentwo benchmark diffuse analysis" u="1"/>
        <s v="IceTop Simulation Production" u="1"/>
        <s v="Masterclasses" u="1"/>
        <s v="nuSQuIDS, LeptonInjector/LeptonWeighter, and MC reweighting development. Fitter tools: GolemFit." u="1"/>
        <s v="Transfer Data from S. Pole to UW Data Warehouse and Archive at S. Pole_x000a_Maintain Data Transfer SW (SPADE)_x000a_Maintain Data Warehouse Standards, Software (Ingest), Data Access (FTP), and Web Interface " u="1"/>
        <s v="Monitoring (4 weeks)" u="1"/>
        <s v="IC database management" u="1"/>
        <s v="Data Center Facilities manager (power and cooling)" u="1"/>
        <s v="Integrate IceCube into AMON" u="1"/>
        <s v="Development of low-energy reconstruction techniques" u="1"/>
        <s v="Photonics Production" u="1"/>
        <s v="Supernova WG Chair" u="1"/>
        <s v="IceAct" u="1"/>
        <s v="Host the 2014 Spring Collaboration Meeting" u="1"/>
        <s v="Data Acquisition" u="1"/>
        <s v="Maintain DAQ Software Systems experiment control and monitoring, DOM and DOMhub software)  and track changes with time in the detector" u="1"/>
        <s v="Point-source search methods" u="1"/>
        <s v="Low-Energy filter /HiveSplitter" u="1"/>
        <s v="Low energy simulation  production, event reconstruction" u="1"/>
        <s v="GENIE maintenance " u="1"/>
        <s v="IceCube integration in Fittino/Astrofit" u="1"/>
        <s v="IceCube Live monitoring system: web interface" u="1"/>
        <s v="Simulation coordination board member" u="1"/>
        <s v="WIMP Trigger &amp; Filter" u="1"/>
        <s v="Calibration co-chair" u="1"/>
        <s v="DOM simulator &amp; calibrator" u="1"/>
        <s v="Diffuse / atmosnu WG Co-chair" u="1"/>
        <s v="Provide Real-time System Monitoring and Paging" u="1"/>
        <s v="IceTop maintenance " u="1"/>
        <s v="Track engine" u="1"/>
        <s v="EHE online pipeline for gamma-ray follow-up" u="1"/>
        <s v="Low energy systematics" u="1"/>
        <s v="Simulation programs (detector response)" u="1"/>
        <s v="IceCube camera system_x000a_events in Stockholm" u="1"/>
        <s v="Develop Moon shadow and Galactic center filters" u="1"/>
        <s v="Spline fits" u="1"/>
        <s v="Point source coordinator " u="1"/>
        <s v="DeepCore filter /HiveSplitter" u="1"/>
        <s v="Trigger simulations" u="1"/>
        <s v="Maintain Simulation Production Software, maintain, test and update physics aspects of the atmospheric muon and neutrino simulation" u="1"/>
        <s v="Update MMC from Java to C++" u="1"/>
        <s v="GRB Analysis Tools" u="1"/>
        <s v="3-year Cosmic Ray Composition Analysis" u="1"/>
        <s v="Managing solar and heliospheric aspects of IceTop" u="1"/>
        <s v="PMT tests for Mdom" u="1"/>
        <s v="Work on cascade filter" u="1"/>
        <s v="Cascades" u="1"/>
        <s v="WIMP analysis" u="1"/>
        <s v="Algorithm for measuring muon energy" u="1"/>
        <s v="PINGU CORSIKA" u="1"/>
        <s v="Co maintenance of OscFit and  implementation of extensions (e.g. KDE, systematic fits, baseline correction) " u="1"/>
        <s v="Director of Operations" u="1"/>
        <s v="Online filter development" u="1"/>
        <s v="Muon/EHE Filter" u="1"/>
        <s v="Yellow Book-maintenance" u="1"/>
        <s v="IceVeto Performance &amp; Simulation" u="1"/>
        <s v="Spokesperson" u="1"/>
        <s v="Low energy Reco./Analysis tools" u="1"/>
        <s v="EMI Measurements" u="1"/>
        <s v="Moon/Sun Filter" u="1"/>
        <s v="AGN analysis" u="1"/>
        <s v="Detector Operations Manager" u="1"/>
        <s v="Reconstruction of tau neutrino events and BSM double pulse events" u="1"/>
        <s v="Maintain Detector Simulation (IceSim)" u="1"/>
        <s v="Building cluster for future simulation production" u="1"/>
        <s v="Maintain and operate data processing and analysis cluster" u="1"/>
        <s v="Standard Candle Vertex and Energy Calibration" u="1"/>
        <s v="Develop &amp; test reconstruction" u="1"/>
        <s v="SPATS SD Maintenance &amp; Analysis" u="1"/>
        <s v="Distributed resources coordination " u="1"/>
        <s v="Direct photon tracking / iceproperties calibration; FE/pulse extractor; reco S/W" u="1"/>
        <s v="AURA, SPATS, surface antenna operations (RASTA)" u="1"/>
        <s v="L3 IC86-2 diffuse data stream" u="1"/>
        <s v="Maintain Data Center Networking and Security" u="1"/>
        <s v="Low energy reconstruction techniques for DeepCore" u="1"/>
        <s v="muon neutrinos, DOM sensitivity" u="1"/>
        <s v="Point Source WG Lead" u="1"/>
        <s v="L3Muon filter and reconstruction for muon diffuse searches. Monthly time dependent search" u="1"/>
        <s v="Rate Data Bank South Pole" u="1"/>
        <s v="Data and Simulation Quality" u="1"/>
        <s v="Maintain Core Analysis Framework (IceTray)" u="1"/>
        <s v="Data transfer UW-DESY" u="1"/>
        <s v="Noise simulation" u="1"/>
        <s v="IceAct calibration / maintenance" u="1"/>
        <s v="Low-energy reconstruction (incl. new sensor designs)" u="1"/>
        <s v="Integration of GENIE for low energy systematics" u="1"/>
        <s v="Muon working group co-Chair" u="1"/>
        <s v="Maintain DAQ Hardware (Hubs, DOR, Clocks, GPS,...)" u="1"/>
        <s v="Deputy Resource Coordinator" u="1"/>
        <s v="Maintenance / Addition of seasons weights to nuflux module" u="1"/>
        <s v="Publications Bookkeeping and author lists" u="1"/>
        <s v="Angular res. Cascades" u="1"/>
        <s v="SciNet computing" u="1"/>
        <s v="Test beam execution" u="1"/>
        <s v="IceTop Simulation ProductionProduction / Data Processing" u="1"/>
        <s v="IceVeto R&amp;D and coordination" u="1"/>
        <s v="Manage computing facilities at UW-Madison" u="1"/>
        <s v="Standard Candle" u="1"/>
        <s v="Host Spring collaboration meeting" u="1"/>
        <s v="Photonics tables" u="1"/>
        <s v="Low energy event reconstruction (BiPed), spline service" u="1"/>
        <s v="Reconstruction tools for PINGU" u="1"/>
        <s v="Low-energy/PINGU Simulation" u="1"/>
        <s v="Conventional and prompt muon analysis tool" u="1"/>
        <s v="Online/Muon Filter" u="1"/>
        <s v="Flasher" u="1"/>
        <s v="L2 manager" u="1"/>
        <s v="Simulation Tools (ng)" u="1"/>
        <s v="Filter for Southern sky muons" u="1"/>
        <s v="Atmospheric neutrino parametrizations" u="1"/>
        <s v="Flasher Runs" u="1"/>
        <s v="Monitoring contact" u="1"/>
        <s v="Software / data processing (tools development)" u="1"/>
        <s v="Hole Ice &amp; bulk ice calibration" u="1"/>
        <s v="RASTA Antenna Construction" u="1"/>
        <s v="Gen2 DOM Calibration and R&amp;D" u="1"/>
        <s v="Earth &amp; Atmos simulations for systematic error studies" u="1"/>
        <s v="Acoustic R&amp;D Support PINGU R&amp;D" u="1"/>
        <s v="Develop Hit Spooling for Supernova &amp; others" u="1"/>
        <s v="develop starting track reconstruction" u="1"/>
        <s v="KDE Tools KDE and multi-llh" u="1"/>
        <s v="L2 processing for IC86, studying cascade energy resolution" u="1"/>
        <s v="BadDomList  software maintenance" u="1"/>
        <s v="Simulation Programs: diplopia" u="1"/>
        <s v="Improve the Ice Model, Afterpulse Simulator, Standard Candle Analysis, Maintain reconstruction projects (Ophelia, ehe-star)" u="1"/>
        <s v="New Feature Extractor" u="1"/>
        <s v="Tau WG Chair" u="1"/>
        <s v="Dedicated measurements of coincident noise" u="1"/>
        <s v="Scintillator DAQ Development" u="1"/>
        <s v="Astrophysical diffuse component in the Point Source data" u="1"/>
        <s v="Stability (L2 Processing)" u="1"/>
        <s v="Surface detectors Performance &amp; Simulation" u="1"/>
        <s v="Maintain Simulation Production Software" u="1"/>
        <s v="Seasonal Weights for NeutrinoFlux module Flux" u="1"/>
        <s v="Reconstruction Release Manager  , Maintain Reconstruction Framework" u="1"/>
        <s v="Simulation Production " u="1"/>
        <s v="PINGU Co-Lead, Publication Committee" u="1"/>
        <s v="Undergraduate Research" u="1"/>
        <s v="PINGU software coordinator" u="1"/>
        <s v="Simulation Work, hit-maker" u="1"/>
        <s v="Simulation Production" u="1"/>
        <s v="TASK???" u="1"/>
        <s v="Maintain DAQ Software Systems " u="1"/>
        <s v="Software strike team, lead on domcal-related software" u="1"/>
        <s v="Simulation production for consistent MC spanning IC-59-IC-86-5 " u="1"/>
        <s v="PINGU Electronics and Calibration Development" u="1"/>
        <s v="Maintain good run list" u="1"/>
        <s v="Finite track reconstruction, PegLeg Reconstruction" u="1"/>
        <s v="IceTray Support (Q frame)" u="1"/>
        <s v="PhD-related work" u="1"/>
        <s v="Analysis coordinator, ICC member ex officio" u="1"/>
        <s v="Weekly call, ICC support" u="1"/>
        <s v="In-situ DOM sensitivity calibration/angular response from muon neutrinos" u="1"/>
        <s v="Shadow of Moon study of IceCube performance" u="1"/>
        <s v="Low Energy DeepCore WG Co Chair" u="1"/>
        <s v="Data processing software framework (IceProd)" u="1"/>
        <s v="CR-WG Co Chair" u="1"/>
        <s v="Calibration, waveforms, cascade systematics" u="1"/>
        <s v="Systematics Coordinator" u="1"/>
        <s v="Energy Reconstruction" u="1"/>
        <s v="Absolute energy calibration of low-energy interactions" u="1"/>
        <s v="Maintain low-level DAQ software (DOR device driver, DOM software)" u="1"/>
        <s v="Study of Tau Filters at South Pole" u="1"/>
        <s v="Software maintenance : Event reco and corsika reader" u="1"/>
        <s v="Run cluster EPFL" u="1"/>
        <s v="Code review strike team; IceTop simulations" u="1"/>
        <s v="Exotics- WG chair" u="1"/>
        <s v="Monitoring development" u="1"/>
        <s v="Muon filter" u="1"/>
        <s v="Acoustic " u="1"/>
        <s v="Supernova DAQ, simulation" u="1"/>
        <s v="Monitoring shifts (starting 2019)" u="1"/>
        <s v="L3 Real-Time Alerts" u="1"/>
        <s v="Maintain DAQ Software Systems (incl. triggers, DOM SW, etc. up to Event Builder)" u="1"/>
        <s v="SPTS networking and security" u="1"/>
        <s v="Acoustic" u="1"/>
        <s v="Work on improved modeling of hadronic showers in reconstruction" u="1"/>
        <s v="Gal Cen Filter &amp; Moon Filter" u="1"/>
        <s v="Domcal run vetting" u="1"/>
        <s v="Calibration Lead" u="1"/>
        <s v="Member of ICC" u="1"/>
        <s v="Web Development" u="1"/>
        <s v="Oscillations WG chair" u="1"/>
        <s v="Offline Data Processing - EHE" u="1"/>
        <s v="Diffuse Model Repository" u="1"/>
        <s v="NNM-Fit  tool for diffuse profile likelihood fits" u="1"/>
        <s v="Low-energy IceTop Extensions" u="1"/>
        <s v="Optical follow-up program maintenance" u="1"/>
        <s v="Study PINGU/HEX hardware requirements using IceCube data &amp; simulation" u="1"/>
        <s v="Moon Shadow online" u="1"/>
        <s v="DOM Sensitivity in Ice" u="1"/>
        <s v="PMT saturation corrections for analysis" u="1"/>
        <s v="Education &amp; Outreach, IceCube MasterClass" u="1"/>
        <s v="L2 processing, muon stream" u="1"/>
        <s v="Development of Photospline tables" u="1"/>
        <s v="Surface electronics, Optical detector R&amp;D" u="1"/>
        <s v="NNMFIT tool for diffuse profile likelihood fits" u="1"/>
        <s v="Background from radioactive decays in DOM pressure vessel" u="1"/>
        <s v="NuSQUIDs model update" u="1"/>
        <s v="PPC based tables_x000a_Muon reconstruction" u="1"/>
        <s v="Data Quality monitoring" u="1"/>
        <s v="Maintain Moon shadow and Galactic center filters" u="1"/>
        <s v="SPS networking and security" u="1"/>
        <s v="GRB" u="1"/>
        <s v="GRB, point-sources" u="1"/>
        <s v="Collaboration toolkit for stacking analysis" u="1"/>
        <s v="Teachers" u="1"/>
        <s v="Calibrations with LED and minimum ionizing muons" u="1"/>
        <s v="Coordination and Support  Grid distributed computing" u="1"/>
        <s v="Test beam development" u="1"/>
        <s v="Genie MC development &amp; data production" u="1"/>
        <s v="Coincident events between IceCube and DM-Ice, characterization of untriggered IceCube events, low energy reconstruction" u="1"/>
        <s v="Simulations" u="1"/>
        <s v="Winterovers coordinator" u="1"/>
        <s v="Maintenance of the local IceCube MC Production" u="1"/>
        <s v="Offline Processing Support / pass2" u="1"/>
        <s v="IceCube LiveControl: experiment control software" u="1"/>
        <s v="Next Generation Simulation" u="1"/>
        <s v="Level 2 offline processing – co-coordinator " u="1"/>
        <s v="Cosmic ray shower simulations and reconstruction" u="1"/>
        <s v="RASTA &amp; SPATS monitoring" u="1"/>
        <s v="Engineering Support" u="1"/>
        <s v="Administrative Support" u="1"/>
        <s v="Muon channel" u="1"/>
        <s v="Redesign of HESE track alerts (under auspices of the ROC)" u="1"/>
        <s v="Analysis disk Data storage review, data filters" u="1"/>
        <s v="Reconstruction Release Manager, Maintain Reconstruction Framework" u="1"/>
        <s v="Coordinate Monitoring" u="1"/>
        <s v="Education &amp; Outreach Coordination" u="1"/>
        <s v="Responsible WIMPs/Low Up Filter" u="1"/>
        <s v="Simulations low energy (cascades) " u="1"/>
        <s v="muon track reconstruction in IceCube and DeepCore, waveform feature extractor" u="1"/>
        <s v="Cascade Online filter" u="1"/>
        <s v="Trigger simulations, grbllh development and maintenance, fast response shifts" u="1"/>
        <s v="Data Quality Lead" u="1"/>
        <s v="Direct photon tracking / iceproperties calibration 0.3 ; FE/pulse extractor 0.1 ; reco software 0.1" u="1"/>
        <s v="IC-40 L3 processing" u="1"/>
        <s v="Ice Properties" u="1"/>
        <s v="Cybersecurity" u="1"/>
        <s v="Kalman Filter for L2 slow particle filter" u="1"/>
        <s v="IC86 MuonGun" u="1"/>
        <s v="Pubcom adjoint member" u="1"/>
        <s v="Online Filter Testing" u="1"/>
        <s v="Maintain and Operate Database Systems (I3OmDb)" u="1"/>
        <s v="Maintain SPTS computing infrastructure" u="1"/>
        <s v="Reconstruction software manager" u="1"/>
        <s v="Resource Coordinator" u="1"/>
        <s v="Filters and Simulations" u="1"/>
        <s v="IceAct R&amp;D" u="1"/>
        <s v="Simulation Prod. Comm member" u="1"/>
        <s v="Extension of GENIE to higher energies, GENIE/nugen comparison" u="1"/>
        <s v="IceTray support, software maintenance" u="1"/>
        <s v="Implementation of new light yield factors in IceCube software" u="1"/>
        <s v="Simulation Production software development " u="1"/>
        <s v="Data Quality, Reco. &amp; Sim. Tools Coordinator (&quot;Low-level&quot; Analysis Coordinator)" u="1"/>
        <s v="Low-energy / Oscillation WG Co-Chair" u="1"/>
        <s v="Low energy simulation  production" u="1"/>
        <s v="develop starting track reconstruction - hybrid reco." u="1"/>
        <s v="Gamma-ray follow up program maintenance" u="1"/>
        <s v="Muon yield in PeV~EeV showers &amp; systematics" u="1"/>
        <s v="Simulation Programs: photonics" u="1"/>
        <s v="Online L2 Filter" u="1"/>
        <s v="SPATS, surface antenna operations (RASTA)" u="1"/>
        <s v="Pass 2 and calibration work" u="1"/>
        <s v="DOM noise and quantum efficiency" u="1"/>
        <s v="Maintain Data Center Networking and Cyber Security" u="1"/>
        <s v="Connecting Alabama GPUs to the cluster " u="1"/>
        <s v="DOM Cal Maintenance, DOM Monitoring snd Troubleshooting" u="1"/>
        <s v="Calibration of DOM waveforms" u="1"/>
        <s v="Low energy event reconstruction quality; PISA development" u="1"/>
        <s v="Evaluate Pegleg for standard oscillation processing in DeepCore. _x000a_Development of noise cleaning for vuvuzela noise" u="1"/>
        <s v="Likelihood fit package" u="1"/>
        <s v="Simulation Programs software" u="1"/>
        <s v="Cascade reconstruction" u="1"/>
        <s v="Online L2 Filter, single event stream" u="1"/>
        <s v="Develop analysis tools for systematics study" u="1"/>
        <s v="Cascade WG co-chair" u="1"/>
        <s v="Tau reconstruction tools" u="1"/>
        <s v="Deep Core WG - Co Chair" u="1"/>
        <s v="EHE and Brights WG co-chair" u="1"/>
        <s v="Veto simulation" u="1"/>
        <s v="Ice properties (anisotropy)" u="1"/>
        <s v="PegLeg Reconstruction" u="1"/>
        <s v="Muon/WIMPs/Low Up Filter" u="1"/>
        <s v="Oscillations WG - Co Chair" u="1"/>
        <s v="New SUSY Reconstruction, Simulation, Propagation, Monopole, Photonics" u="1"/>
        <s v="EMI - Radio R&amp;D" u="1"/>
        <s v="sim-services" u="1"/>
        <s v="Simulation tools" u="1"/>
        <s v="Long term preservation and archive services. Data curation." u="1"/>
        <s v="BadDomList software maintenance" u="1"/>
        <s v="Surface detectors calibration" u="1"/>
        <s v="TFT Board Chair" u="1"/>
        <s v="L2 Offline Processing" u="1"/>
        <s v="simulation of ice properties and DOM sensitivities" u="1"/>
        <s v="Detector Noise Studies" u="1"/>
        <s v="Data systematics &amp; Simulations for magnetic monopoles (with Christian Haack)" u="1"/>
        <s v="Flashers" u="1"/>
        <s v="Online filter development &amp; testing (Full Sky Starting Filter)" u="1"/>
        <s v="Low Energy WG Co-Chair" u="1"/>
        <s v="moun channel WG Co. Chair" u="1"/>
        <s v="Simulation Prod. Comm member, ICB member" u="1"/>
        <s v="Point Sou\rce WG Chair" u="1"/>
        <s v="Teachers’ program and UWRF Upward Bound" u="1"/>
        <s v="Simulation verification" u="1"/>
        <s v="Simulation Production on PDSF" u="1"/>
        <s v="develop and verify Deep Core filters" u="1"/>
        <s v="Optimization of veto techniques for PS" u="1"/>
        <s v="Maintain SPS computing infrastructure" u="1"/>
        <s v="SPATS monitoring" u="1"/>
        <s v="HistLite, pyBDT, and other software tools" u="1"/>
        <s v="Low energy event reconstruction quality" u="1"/>
        <s v="Surface detectors" u="1"/>
        <s v="High energy event generator  (leptoninjector), PMT simulation, atmospheric flux library" u="1"/>
        <s v="Reconstruction tools" u="1"/>
        <s v="Software support, code reviews" u="1"/>
        <s v="DAQ Firmware Support" u="1"/>
        <s v="Online filters / SuperDST" u="1"/>
        <s v="Alert System for follow-up" u="1"/>
        <s v="Coordinate Deep Core reconstruction for production" u="1"/>
        <s v="L2 processing support" u="1"/>
        <s v="Offline Level 2 Processing" u="1"/>
        <s v="Implement near real time GRB analysis" u="1"/>
        <s v="Reconstruction Coordinator" u="1"/>
        <s v="Maintain PnF Software and Online Filters" u="1"/>
        <s v="IceTop-InIce combined reconstruction development and apply it to data analysis" u="1"/>
        <s v="Baseline and charge harvesting" u="1"/>
        <s v="Software Coordinator" u="1"/>
        <s v="Online Filter for Alerts" u="1"/>
        <s v="IceCube Summer Bootcamp" u="1"/>
        <s v="Low energy L3 maintainer" u="1"/>
        <s v="E&amp;O" u="1"/>
        <s v="MonteCarlo simulations of Cherenkov light yield" u="1"/>
        <s v="Online filter" u="1"/>
        <s v="Calibration" u="1"/>
        <s v="Simulation Production Cluster" u="1"/>
        <s v="Maintenance of IceCube-Photonics interface" u="1"/>
        <s v="Analysis Software support" u="1"/>
        <s v="Simulation Production on GPU" u="1"/>
        <s v="Maintain Core Computing Systems, Coordination Grid &amp; distributed computing" u="1"/>
        <s v="Verification monitoring integration into IceCube Live" u="1"/>
        <s v="Low-energy cascade calibration with flashers" u="1"/>
        <s v="Analysis of flasher runs for inice calibration of saturation, and flasher and Standard Candle runs for absolute energy calibration for cascades." u="1"/>
        <s v="Direct photon propogation, IceTray, Simulations, Genie" u="1"/>
        <s v="Ice properties and flasher runs" u="1"/>
        <s v="Online Filter Alerts / NToO program" u="1"/>
        <s v="Muon filter responsible for 2014, Online filtering" u="1"/>
        <s v="Tools development" u="1"/>
        <s v="HESE filter / Hitspooling" u="1"/>
        <s v="Evaluation support: framework design and implementation for BI program" u="1"/>
        <s v="mTOM development and expertise in CAD" u="1"/>
        <s v="Improvements to low energy analysis framework" u="1"/>
        <s v="Sub-trigger event reconstruction" u="1"/>
        <s v="Development of processing scripts for L2/L1 processing" u="1"/>
        <s v="L3 IC86-x muon data stream, Skripts &amp; Monitoring" u="1"/>
        <s v="Filter requests, bandwidth, TFT Board Member" u="1"/>
        <s v="Atmospheric muon &amp; neutrino simulation for cosmic ray &amp; neutrino studies" u="1"/>
        <s v="Geant Simulations" u="1"/>
        <s v="Optimization of hitspooling for SN and solar flares" u="1"/>
        <s v="mTOM development" u="1"/>
        <s v="UHE Trigger &amp; Filter" u="1"/>
        <s v="Transformation of Data for Long-Term Persistence and Archival. Run Common Reconstructions (Level2)" u="1"/>
        <s v="Coordinate BMBF Funding" u="1"/>
        <s v="Diffuse / atmosnu WG chair" u="1"/>
        <s v="Simulation Production on cluster/GRID" u="1"/>
        <s v="Domcal monthly vetting" u="1"/>
        <s v="IceCube Open Data services and tools" u="1"/>
        <s v="Integrating the GENIE Monte Carlo software into IceCube software" u="1"/>
        <s v="DOM Calibration and R&amp;D" u="1"/>
        <s v="Prompt signals in high energy air showers" u="1"/>
        <s v="Online filtering" u="1"/>
        <s v="Maintain Core High Performance Computing Systems" u="1"/>
        <s v="Absolute DOM sensitivity" u="1"/>
        <s v="IceAct/Skycam Datataking Maintenance" u="1"/>
        <s v="Reconstruction tools-Deep Core" u="1"/>
        <s v="Simulation production site manager at MSU" u="1"/>
        <s v="Simulation coordination board member " u="1"/>
        <s v="Associate Director for E&amp;O" u="1"/>
        <s v="muon track reconstruction in IceCube and DeepCore" u="1"/>
        <s v="Ice simulation" u="1"/>
        <s v="Simulation Software Programs coordinator " u="1"/>
        <s v="CLSIM Hyrid maintenance" u="1"/>
        <s v="Sterilizer high dimensional fit code for high energy oscillation analyses" u="1"/>
        <s v="IceCube Open Data services and tools." u="1"/>
        <s v="Maintain Data Warehouse Standards,  Web Interface to the Data Warehouse and Data Access services (ftp/http)." u="1"/>
        <s v="Filter for low energy muons" u="1"/>
        <s v="Filter for mow energy muons" u="1"/>
        <s v="Finite track reconstruction" u="1"/>
        <s v="Maintain Data Center Infrastructure" u="1"/>
        <s v="Trigger simulation" u="1"/>
        <s v="Preparing 2012 Coll. Meeting" u="1"/>
        <s v="Ice Properties Simulation" u="1"/>
        <s v="DOM Linearity, sensitivity" u="1"/>
        <s v="Final filter for point sources (L3&amp;L4), Pointsource Analysis" u="1"/>
        <s v="managing flasher runs and other calibrations (stage 2 geometry)" u="1"/>
        <s v="Correlated noise and long-frame CORSIKA" u="1"/>
        <s v="RASTA Data Monitoring" u="1"/>
        <s v="Maintain Reconstruction Framework" u="1"/>
        <s v="HESE Online system" u="1"/>
        <s v="Software strike team member" u="1"/>
        <s v="Development of IceCube event viewer software" u="1"/>
        <s v="Coordination Committee chair" u="1"/>
        <s v="WG Lead - Muon channel" u="1"/>
        <s v="Maintain IceCube integration with AMON" u="1"/>
        <s v="Lab renovation and acquisition for future surface detector R&amp;D" u="1"/>
        <s v="Simulation Production Site Manager for UD" u="1"/>
        <s v="Benchmark diffuse analysis" u="1"/>
        <s v="optimization of the geometry and the track reconstruction" u="1"/>
        <s v="Low energy Simulation Production" u="1"/>
        <s v="Pass2 verification Muon L3 and diffuse WG" u="1"/>
        <s v="Direct photon propogation, Deep Core support" u="1"/>
        <s v="Monte Carlo Validation" u="1"/>
        <s v="Maintain DAQ Software Systems (incl. triggers, up to Event Builder) and track changes with time in the detector" u="1"/>
        <s v="Maintain High Performance Computing services" u="1"/>
        <s v="Simulation production site manager in DESY" u="1"/>
        <s v="Developing / maintaining ANFlux" u="1"/>
        <s v="CR WG co-chair" u="1"/>
        <s v="Maintain Romeo, EHE Simulations, Maintain reconstruction projects (Portia), MC/Data comparison for EHE-filtered and IceTop events, Standard Candle Analysis" u="1"/>
        <s v="Maintain Core High Performance Computing Systems_x000a_Coordination and Support for Grid and distributed computing" u="1"/>
        <s v="NonPoisson Template Fitting Code" u="1"/>
        <s v="Supernova detector (extension) responses" u="1"/>
        <s v="Spline fits with anisotropy" u="1"/>
        <s v="Hole Ice calibration" u="1"/>
        <s v="DOM glass noise" u="1"/>
        <s v="South Pole System networking and security maintenance" u="1"/>
        <s v="Muongun" u="1"/>
        <s v="Maintain and operate remote data access services at UW-Madison" u="1"/>
        <s v="Acoustic WG Lead" u="1"/>
        <s v="Maintain South Pole Computing Hardware Infrastructure and operating systems" u="1"/>
        <s v="Low Energy" u="1"/>
        <s v="Online filter development &amp; testing (Low-up filter)" u="1"/>
        <s v="R&amp;D Lead" u="1"/>
        <s v="DeepCore filtering" u="1"/>
        <s v="Online filters (EHE)" u="1"/>
        <s v="Implementation of mDOM simulation into IceTray" u="1"/>
        <s v="SLF, Low Energy, Energy reconstruction (development)" u="1"/>
        <s v="Data Storage &amp; Transfer" u="1"/>
        <s v="Maintain DAQ Software Systems (IceCube Live) and track changes with time in the detector" u="1"/>
        <s v="EMI/R&amp;D" u="1"/>
        <s v="Gen2 DOM Calibration  and R&amp;D" u="1"/>
        <s v="Maintain Data Center monitoring infrastructure" u="1"/>
        <s v="Providing HE muon events from diffuse analysis for the IC/Auger/TA coincident analyses" u="1"/>
        <s v="Prepare and Evaluate Flasher_x000a_Calibrations  Evaluate (DomCal)_x000a_Calibration Runs and update Calibration constants, absolute DOM sensitivity" u="1"/>
        <s v="Offline processing" u="1"/>
        <s v="IceCube Live monitoring system: data quality and monitoring, back-end databases" u="1"/>
        <s v="Double cascade fitter" u="1"/>
        <s v="Global Likelihood Fits, KDE-tools" u="1"/>
        <s v="muon track reconstruction for IceCube and DeepCore" u="1"/>
        <s v="High energy cosmic rays, prompt muon, and muon bundle reconstruction basis and new methods " u="1"/>
        <s v="Support IceTop Simulations, IceTop Calibrations, IceTop Reconstruction" u="1"/>
        <s v="Winter Overs coordinator" u="1"/>
        <s v="WIMP WG Chair" u="1"/>
        <s v="PINGU calibration studies" u="1"/>
        <s v="Simulation production site manager at Compute Canada Resource Allocation" u="1"/>
        <s v="SimProd maintenance" u="1"/>
        <s v="Event reconstruction" u="1"/>
        <s v="Maintain South Pole Test System Hardware and Operating Systems" u="1"/>
        <s v="Muon reconstructions for IceCube-Gen2" u="1"/>
        <s v="Moni 2.0 software development " u="1"/>
        <s v="IT parameters for new moni system" u="1"/>
        <s v="Filter/pre-processing MC and real data for the IceTop-InIce combined reconstruction tools development" u="1"/>
        <s v="Diffuse fit tool" u="1"/>
        <s v="online / L2 / L3 processing for low energy group" u="1"/>
        <s v="Reconstruciton Coordinator (acting), Maintain Reconstruction Framework" u="1"/>
        <s v="Data Monitoring lead: coordinate test and feature dev.; design underlying analysis algorithms" u="1"/>
        <s v="Track Engine Trigger" u="1"/>
        <s v="Shower reconstruction, flasher data" u="1"/>
        <s v="DST data checking, Sun shadow, online filter support" u="1"/>
        <s v="Online event reco &amp; ang. unc. Estimation" u="1"/>
        <s v="PROPOSAL-IceProd integration and maintenance/support" u="1"/>
        <s v="IceAct coordination" u="1"/>
        <s v="Deputy Spokesperson" u="1"/>
        <s v="UHECR – neutrino analysis_x000a_Time dependent flare search_x000a_online filter quality and monthly data analysis" u="1"/>
        <s v="Two station trigger" u="1"/>
        <s v="STTools, EventViewer" u="1"/>
        <s v="Development of  the multi-hit detection technique" u="1"/>
        <s v="Maintain and operate Virtual Machines deployment infrastrucutre." u="1"/>
        <s v="Low energy muon reconstruction" u="1"/>
        <s v="Tau double pulse FFT algorithm" u="1"/>
        <s v="Diffuse WG Co-chair of " u="1"/>
        <s v="Manage networking infrastructure at UW-Madison" u="1"/>
        <s v="Science Support" u="1"/>
        <s v="Event reconstruction and simulations" u="1"/>
        <s v="Spline MPE improvements" u="1"/>
        <s v="Data Quality &amp; DeepCore" u="1"/>
        <s v="Develop &amp; verify filters" u="1"/>
        <s v="Acoustic Lead" u="1"/>
        <s v="KDE Tools to produce adaptive weighted KDEs, used in OscFit and NuMuFit" u="1"/>
        <s v="Lab measurements of absolute DOM calibration" u="1"/>
        <s v="optimize the efficiency of_x000a_Simulation Production_x000a_" u="1"/>
        <s v="Low-energy reconstruction" u="1"/>
        <s v="Cascade event reconstruction" u="1"/>
        <s v="New SUSY Reconstruction, Simulation, Propagation, Monopole, Photonics, muon detection with IceTop" u="1"/>
        <s v="Simulation Programs: mmc/mmc-icetray and ucr-icetray" u="1"/>
        <s v="Prepare datasets for filter testing and common MC datasets for testing" u="1"/>
        <s v="Core Software" u="1"/>
        <s v="IceAct IceCube coincidences" u="1"/>
        <s v="NuSQuIDS, NuSFGen, and MC reweighting development" u="1"/>
        <s v="IceCube Live Maintenance and Upgrades" u="1"/>
        <s v="Specialized simulations, designing new filters, unusual data selections, extracting specialized information" u="1"/>
        <s v="Desktop muon counters" u="1"/>
        <s v="Ongoing EMI studies &amp; mitigation, South Pole &amp; Northern test site instrumentation, In-field work" u="1"/>
        <s v="Transformation of Data for Long-Term Persistence and Archival, e.g., HDF5_x000a_Maintain Data Warehouse Standards, Software (Ingest), Data Access (FTP), and Web Interface" u="1"/>
        <s v="Maintain Data Processing Software" u="1"/>
        <s v="Development  PROPOSAL simulation software" u="1"/>
        <s v="Update of Neutrinoflux" u="1"/>
        <s v="Coordination with Operations and Cybersecurity manager" u="1"/>
        <s v="GRB WG Chair" u="1"/>
        <s v="Maintain Data handling software (JADE): Archive at the S. Pole, transfer and ingest to the UW Data Warehouse." u="1"/>
        <s v="Simulation Programs: noise-generator" u="1"/>
        <s v="Maintain code and keep transfer running" u="1"/>
        <s v="Transfer Data from S. Pole to UW Data Warehouse and Archive at S. Pole. Maintain Data Transfer SW (SPADE). Maintain Data Warehouse Standards, Software (Ingest), Data Access (FTP), and Web Interface " u="1"/>
        <s v="Ice model work with undergradutes" u="1"/>
        <s v="Coordination of Simulation Production" u="1"/>
        <s v="Maintain IceCube integration with AMON; HESE reco" u="1"/>
        <s v="Clsim photon table production" u="1"/>
        <s v="Correlated Noise simulation" u="1"/>
        <s v="PROPOSAL-IceProd Integration and optimization" u="1"/>
        <s v="M&amp;O/Upgrade planning" u="1"/>
        <s v="AC-RZ GPU/CPU cluster maint. iceprod and mass production" u="1"/>
        <s v="Cascade L3 scripts" u="1"/>
        <s v="2013 DeepCore filter and L2 proposal" u="1"/>
        <s v="Checking the low energy level 2 filter " u="1"/>
        <s v="Hybrid/Tau WG Chair" u="1"/>
        <s v="MESE filtering" u="1"/>
        <s v="Moon filter" u="1"/>
        <s v="Online filters" u="1"/>
        <s v="DST data checking" u="1"/>
        <s v="low-energy reconstruction using DM-Ice" u="1"/>
        <s v="Computing Resources" u="1"/>
        <s v="Veto systematics at low energy" u="1"/>
        <s v="Event reconstruction (spline fits)" u="1"/>
        <s v="Networking and security maintenance" u="1"/>
        <s v="Individual DOM efficiency" u="1"/>
        <s v="Hybrid reconstruction tools" u="1"/>
        <s v="Danish interviews, blog posting, media requests, and speaking engagements" u="1"/>
        <s v="Particle identification in PINGU" u="1"/>
        <s v="Cable shadowing" u="1"/>
        <s v="Coordinate reconstruction scripts for production" u="1"/>
        <s v="Extension of fit codes to new parameter spaces and systematics" u="1"/>
        <s v="Gal Cen Filter" u="1"/>
        <s v="Simulation Software: low energy double pulse" u="1"/>
        <s v="Bubble studies with flashers" u="1"/>
        <s v="GPU Mass production on AC-RZ cluster" u="1"/>
        <s v="multi-PMT DOM development and simulations" u="1"/>
        <s v="Maintain Core Computing Infrastructure Systems" u="1"/>
        <s v="IceCube Live: release management, supporting external developers (OFU, SNDAQ, etc.)" u="1"/>
        <s v="BadDomList" u="1"/>
        <s v="Simulation Production coordination" u="1"/>
        <s v="nuCraft" u="1"/>
        <s v="Teachers program and UWRF Upward Bound" u="1"/>
        <s v="AURA, SPATS, surface antenna operations (RICE)" u="1"/>
        <s v="Detector geometry, calibration, and status database maintenance and support" u="1"/>
        <s v="L3 Filter for point sources" u="1"/>
        <s v="Optical detector calibration &amp; R&amp;D" u="1"/>
        <s v="Director of Operations (TBD)" u="1"/>
        <s v="Associate Director for Science and Instrumentation" u="1"/>
        <s v="IceAct comissioning" u="1"/>
        <s v="Surface Veto, IceCube extensions" u="1"/>
        <s v="Organize and monitor the production of filtered science data. Organize the usage of data analysis computing storage. Migrate data to second tier storage" u="1"/>
        <s v="Develop analysis tools for systematics study; PISA development" u="1"/>
        <s v="DAQ Monitoring" u="1"/>
        <s v="Development of the slow monopole trigger" u="1"/>
        <s v="Cascade WG Co Chair" u="1"/>
        <s v="DeepCore simulation verification" u="1"/>
        <s v="Dark Matter signal simulation" u="1"/>
        <s v="Supernova group Co-Chair" u="1"/>
        <s v="Filter verification" u="1"/>
        <s v="Database Coordinator" u="1"/>
        <s v="Temp. &amp; Pressure atmospheric monitoring" u="1"/>
        <s v="Supernova light curve and transient monitoring tools" u="1"/>
        <s v="Host Fall Collaboration Meeting" u="1"/>
        <s v="development of reconstruction tools (IcePack framework)" u="1"/>
        <s v="data quality verification" u="1"/>
        <s v="L3 IC86-1/2 diffuse data stream" u="1"/>
        <s v="GRB analysis" u="1"/>
        <s v="Low-energy WG Co-Chair" u="1"/>
        <s v="DOM charge response, linearity, DOM cal support" u="1"/>
        <s v="Gamma showers" u="1"/>
        <s v="Simulation Production Coordination; production configurations, test production and web portal." u="1"/>
        <s v="Laputop and software development; Snow correction for IceTop" u="1"/>
        <s v="SPATS" u="1"/>
        <s v="Atmospheric Flux Systematics" u="1"/>
        <s v="Compute Canada Resource Allocation" u="1"/>
        <s v="Data and Simulation Quality for low energy searches" u="1"/>
        <s v="Online filtering data/MC comparisons" u="1"/>
        <s v="South Pole EMI Monitoring" u="1"/>
        <s v="IceTop tank Monitoring" u="1"/>
        <s v="Reconstruction Release Manager, Maintain Reconstruction Framework,_x000a_DeepCore reconstruction" u="1"/>
        <s v="IceCube Monitoring Lead" u="1"/>
        <s v="Transformation of Data for Long-Term Persistence and Archival. Maintain Data Warehouse Standards, Software (Ingest), Data Access (FTP), and Web Interface" u="1"/>
        <s v="Coordinate GRID computing in Germany" u="1"/>
        <s v="GRB/AGN analysis" u="1"/>
        <s v="Computing Strike Team" u="1"/>
        <s v="OscFit extension" u="1"/>
        <s v="Member of ICC, ICB member, Speakers committee member" u="1"/>
        <s v="Software maintenance: Event reco and corsika reader" u="1"/>
        <s v="Simulation Production on GPU " u="1"/>
        <s v="WestGrid computing" u="1"/>
        <s v="Operate Data transfer from S. Pole to UW Data Warehouse and Archive services at S. Pole." u="1"/>
        <s v="Data and Simulation Quality " u="1"/>
        <s v="Simulation Production Site Manager at ULB" u="1"/>
        <s v="Next Generation Simulation Tools" u="1"/>
        <s v="Teachers Program" u="1"/>
        <s v="DeepCore Veto " u="1"/>
        <s v="Unpacking, Decoding &amp; Calibration of Raw Data (Level1); Run Common Reconstructions on UW IceCube Compute Cluster (Level2)" u="1"/>
        <s v="Co-convener Diffuse WG" u="1"/>
        <s v="Vertical event filter, IceSim 3 vs 4 comparisons" u="1"/>
        <s v="Simulation Production, IceSim vetting for LowEn " u="1"/>
        <s v="Monte Carlo Production" u="1"/>
        <s v="Optical detector R&amp;D" u="1"/>
        <s v="Speakers Comm Chair" u="1"/>
        <s v="Coordination with LIGO" u="1"/>
        <s v="Moon Shadow " u="1"/>
        <s v="Simulation Programs: neutrino-generator" u="1"/>
        <s v="Simulation production (ng)" u="1"/>
        <s v="SPE recalibration " u="1"/>
        <s v="Development and Maintenance of PegLeg" u="1"/>
        <s v="GRB filters" u="1"/>
        <s v="Moni 2.0 development " u="1"/>
        <s v="DOM Cal Maintenance, DOM issues" u="1"/>
        <s v="European Data Center -Distributed Computing and Labor" u="1"/>
        <s v="Maintain and operate storage infrastructure at UW-Madison" u="1"/>
        <s v="Energy reco with machine learning" u="1"/>
        <s v="Supernova simulation / moun energy reconstruction" u="1"/>
        <s v="IceAct commissioning" u="1"/>
        <s v="muon channel WG Co. Chair" u="1"/>
        <s v="MasterClass lead" u="1"/>
        <s v="Online processing-muon channel" u="1"/>
        <s v="Engineering Support: logistics, northern hemisphere testing, &amp; vendor management" u="1"/>
        <s v="Light yield" u="1"/>
        <s v="Computer Cluster - simulation" u="1"/>
        <s v="USAP Support" u="1"/>
        <s v="Improving the track reconstruction. " u="1"/>
        <s v="IceTray Support (IZMA)" u="1"/>
        <s v="Flashers and Standard Candle" u="1"/>
        <s v="NonPoissonian Template Fitting code" u="1"/>
        <s v="Simulation Programs: cmc" u="1"/>
        <s v="Gen2 R&amp;D" u="1"/>
        <s v="Simulation Work" u="1"/>
        <s v="Truncated Mean, EventViewer, cluster tool" u="1"/>
        <s v="New SUSY Filter" u="1"/>
        <s v="Starting a new program at a new IceCube institution" u="1"/>
        <s v="Managing flasher runs coordinating low level calibration effort" u="1"/>
        <s v="Cosmic Ray Surface Array Development" u="1"/>
        <s v="Photonics/Simulation Work" u="1"/>
        <s v="Engineering Support: IceCube Lab Summer operations, fieldwork management, design of the pDOM, GPS maintenance" u="1"/>
        <s v="Online singlet stream" u="1"/>
        <s v="WIMP-L2" u="1"/>
        <s v="Simulation production &amp; data processing software framework (IceProd), and simulation programs (detector response)" u="1"/>
        <s v="Flashers/Standard Candle" u="1"/>
        <s v="Muon reconstruction" u="1"/>
        <s v="Splitting – Q/P frame  and coincidence" u="1"/>
        <s v="Prepare and Evaluate Flasher Calibrations. Evaluate (DomCal) Calibration Runs and update Calibration constants" u="1"/>
        <s v="WIMP WG Co-Chair" u="1"/>
        <s v="IceCube Live C&amp;V" u="1"/>
        <s v="RFI" u="1"/>
        <s v="Support Detector M&amp;O" u="1"/>
        <s v="GEANT Simulation" u="1"/>
        <s v="Track reconstruction" u="1"/>
        <s v="Flasher code development" u="1"/>
        <s v="IceCube DAQ: StringHub and domapp" u="1"/>
        <s v="Cascade data processing" u="1"/>
        <s v="Maintain data catalog. Data discovery and metadata web interface" u="1"/>
        <s v="Muon time residuals/hole ice" u="1"/>
        <s v="ICB Member, UHECR’neutrino coordinator" u="1"/>
        <s v="Point Source WG Chair" u="1"/>
        <s v="PINGU Co-Lead" u="1"/>
        <s v="Standard Candle data analysis for calibrating DOM and ice" u="1"/>
        <s v="low level moun data verification (data/mc)" u="1"/>
        <s v="BSM WG Co-Chair" u="1"/>
        <s v="Online filter development &amp; testing" u="1"/>
        <s v="Monitoring (3 weeks)" u="1"/>
        <s v="Supernova DAQ and Simulation  tools" u="1"/>
        <s v="MasterClass (IceCube and NBI)" u="1"/>
        <s v="DOM simulation" u="1"/>
        <s v="Muon yield in EeV showers &amp; comparison w/ theoretical calculations " u="1"/>
        <s v="LE WG co-chair" u="1"/>
        <s v="Level-3 processing maintainer the low-energy working group" u="1"/>
        <s v="verification Deep Core data quality" u="1"/>
        <s v="PINGU R&amp;D and software coordinator" u="1"/>
        <s v="Development of noise cleaning for vuvuzela noise" u="1"/>
        <s v="LONI Grid computing" u="1"/>
        <s v="PubCom Chair" u="1"/>
        <s v="Cascade filters" u="1"/>
        <s v="IceAct calibration" u="1"/>
        <s v="Maintain and operate distributed workload management infrastructure" u="1"/>
        <s v="Real-Time shifts" u="1"/>
        <s v="Flasher Calibration" u="1"/>
        <s v="flat-ntuple; muon-bundle-reco; Snow correction for IceTop" u="1"/>
        <s v="BadDoms" u="1"/>
        <s v="PINGU Coordination Committee" u="1"/>
        <s v="IceCube Weekly call coordination " u="1"/>
        <s v="Lead in-ice high-energy extension" u="1"/>
        <s v="Deputy Monitoring Coordinator" u="1"/>
        <s v="EMI, Instrumentation, I/F" u="1"/>
        <s v="DOM CAL Maintenance" u="1"/>
        <s v="LE group coordinator" u="1"/>
        <s v="Direct Reconstruction Tool Development" u="1"/>
        <s v="Gal Cen Filter, Data processing" u="1"/>
        <s v="Neutrino generation and systematics" u="1"/>
        <s v="Fall Collaboration Meeting" u="1"/>
        <s v="Simulation Programs: sim-services" u="1"/>
        <s v="Computing Infrastructure Management" u="1"/>
        <s v="Support the development of data warehouse software" u="1"/>
        <s v="Flasher Analysis" u="1"/>
        <s v="Vertical event filter" u="1"/>
        <s v="Generating background event simulation by Corsika" u="1"/>
        <s v="Monitoring IceCube Live integration" u="1"/>
        <s v="Geant Simulations &amp; Light yield" u="1"/>
      </sharedItems>
    </cacheField>
    <cacheField name="Source of Funds (U.S. Only)" numFmtId="0">
      <sharedItems containsBlank="1" count="6">
        <s v="NSF M&amp;O Core"/>
        <s v="US In-Kind"/>
        <s v="Base Grants"/>
        <m/>
        <s v="Non-US In-kind"/>
        <s v="Inst. In-Kind" u="1"/>
      </sharedItems>
    </cacheField>
    <cacheField name="NSF M&amp;O Core" numFmtId="2">
      <sharedItems containsString="0" containsBlank="1" containsNumber="1" minValue="0" maxValue="37.989999999999995"/>
    </cacheField>
    <cacheField name="NSF Base Grants" numFmtId="2">
      <sharedItems containsString="0" containsBlank="1" containsNumber="1" minValue="0" maxValue="6.620000000000001"/>
    </cacheField>
    <cacheField name="U.S. Institutional In-Kind" numFmtId="2">
      <sharedItems containsString="0" containsBlank="1" containsNumber="1" minValue="0" maxValue="21.45"/>
    </cacheField>
    <cacheField name="Non-U.S. Institutional In-Kind" numFmtId="0">
      <sharedItems containsString="0" containsBlank="1" containsNumber="1" minValue="0" maxValue="33.955000000000005"/>
    </cacheField>
    <cacheField name="Grand Total" numFmtId="2">
      <sharedItems containsSemiMixedTypes="0" containsString="0" containsNumber="1" minValue="0" maxValue="100.01500000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x v="0"/>
    <n v="33.175000000000004"/>
    <n v="15.540000000000001"/>
    <n v="7.4849999999999994"/>
    <n v="31.615000000000002"/>
  </r>
  <r>
    <x v="1"/>
    <n v="33.725000000000001"/>
    <n v="15.389999999999999"/>
    <n v="7.335"/>
    <n v="31.895"/>
  </r>
  <r>
    <x v="2"/>
    <n v="32.416333333333334"/>
    <n v="14.490000000000002"/>
    <n v="7.3516666666666666"/>
    <n v="31.295000000000002"/>
  </r>
  <r>
    <x v="3"/>
    <n v="31.032283333333336"/>
    <n v="14.296666666666665"/>
    <n v="8.1416666666666675"/>
    <n v="28.505000000000003"/>
  </r>
  <r>
    <x v="4"/>
    <n v="30.857283333333335"/>
    <n v="14.17"/>
    <n v="8.1716666666666669"/>
    <n v="27.024999999999999"/>
  </r>
  <r>
    <x v="5"/>
    <n v="31.507283333333302"/>
    <n v="12.83"/>
    <n v="8.2966666666666669"/>
    <n v="28.055"/>
  </r>
  <r>
    <x v="6"/>
    <n v="31.507283333333334"/>
    <n v="14.82"/>
    <n v="7.1366666666666667"/>
    <n v="29.87"/>
  </r>
</pivotCacheRecords>
</file>

<file path=xl/pivotCache/pivotCacheRecords2.xml><?xml version="1.0" encoding="utf-8"?>
<pivotCacheRecords xmlns="http://schemas.openxmlformats.org/spreadsheetml/2006/main" xmlns:r="http://schemas.openxmlformats.org/officeDocument/2006/relationships" count="624">
  <r>
    <x v="0"/>
    <x v="0"/>
    <x v="0"/>
    <x v="0"/>
    <x v="0"/>
    <x v="0"/>
    <x v="0"/>
    <x v="0"/>
    <n v="0.05"/>
    <m/>
    <m/>
    <m/>
    <n v="0.05"/>
  </r>
  <r>
    <x v="0"/>
    <x v="0"/>
    <x v="0"/>
    <x v="0"/>
    <x v="0"/>
    <x v="0"/>
    <x v="1"/>
    <x v="1"/>
    <m/>
    <m/>
    <n v="0.05"/>
    <m/>
    <n v="0.05"/>
  </r>
  <r>
    <x v="0"/>
    <x v="0"/>
    <x v="0"/>
    <x v="1"/>
    <x v="1"/>
    <x v="1"/>
    <x v="2"/>
    <x v="0"/>
    <n v="0.5"/>
    <m/>
    <m/>
    <m/>
    <n v="0.5"/>
  </r>
  <r>
    <x v="0"/>
    <x v="0"/>
    <x v="0"/>
    <x v="2"/>
    <x v="0"/>
    <x v="2"/>
    <x v="3"/>
    <x v="1"/>
    <m/>
    <m/>
    <n v="0.05"/>
    <m/>
    <n v="0.05"/>
  </r>
  <r>
    <x v="0"/>
    <x v="0"/>
    <x v="0"/>
    <x v="3"/>
    <x v="0"/>
    <x v="3"/>
    <x v="4"/>
    <x v="2"/>
    <m/>
    <n v="0.05"/>
    <m/>
    <m/>
    <n v="0.05"/>
  </r>
  <r>
    <x v="0"/>
    <x v="0"/>
    <x v="0"/>
    <x v="3"/>
    <x v="0"/>
    <x v="3"/>
    <x v="3"/>
    <x v="1"/>
    <m/>
    <m/>
    <n v="0.05"/>
    <m/>
    <n v="0.05"/>
  </r>
  <r>
    <x v="0"/>
    <x v="0"/>
    <x v="0"/>
    <x v="4"/>
    <x v="0"/>
    <x v="4"/>
    <x v="5"/>
    <x v="1"/>
    <m/>
    <m/>
    <n v="0.2"/>
    <m/>
    <n v="0.2"/>
  </r>
  <r>
    <x v="0"/>
    <x v="0"/>
    <x v="0"/>
    <x v="5"/>
    <x v="0"/>
    <x v="5"/>
    <x v="5"/>
    <x v="1"/>
    <m/>
    <m/>
    <n v="0.1"/>
    <m/>
    <n v="0.1"/>
  </r>
  <r>
    <x v="0"/>
    <x v="0"/>
    <x v="0"/>
    <x v="6"/>
    <x v="0"/>
    <x v="6"/>
    <x v="6"/>
    <x v="1"/>
    <m/>
    <m/>
    <n v="0.2"/>
    <m/>
    <n v="0.2"/>
  </r>
  <r>
    <x v="0"/>
    <x v="0"/>
    <x v="0"/>
    <x v="7"/>
    <x v="0"/>
    <x v="7"/>
    <x v="3"/>
    <x v="1"/>
    <m/>
    <m/>
    <n v="0.05"/>
    <m/>
    <n v="0.05"/>
  </r>
  <r>
    <x v="0"/>
    <x v="0"/>
    <x v="0"/>
    <x v="8"/>
    <x v="0"/>
    <x v="8"/>
    <x v="7"/>
    <x v="1"/>
    <m/>
    <m/>
    <n v="0.5"/>
    <m/>
    <n v="0.5"/>
  </r>
  <r>
    <x v="0"/>
    <x v="0"/>
    <x v="0"/>
    <x v="8"/>
    <x v="0"/>
    <x v="8"/>
    <x v="8"/>
    <x v="1"/>
    <m/>
    <m/>
    <n v="0.2"/>
    <m/>
    <n v="0.2"/>
  </r>
  <r>
    <x v="0"/>
    <x v="0"/>
    <x v="0"/>
    <x v="8"/>
    <x v="0"/>
    <x v="9"/>
    <x v="8"/>
    <x v="1"/>
    <m/>
    <m/>
    <n v="0.05"/>
    <m/>
    <n v="0.05"/>
  </r>
  <r>
    <x v="0"/>
    <x v="0"/>
    <x v="0"/>
    <x v="9"/>
    <x v="2"/>
    <x v="10"/>
    <x v="9"/>
    <x v="2"/>
    <m/>
    <n v="0.05"/>
    <m/>
    <m/>
    <n v="0.05"/>
  </r>
  <r>
    <x v="0"/>
    <x v="0"/>
    <x v="0"/>
    <x v="10"/>
    <x v="0"/>
    <x v="11"/>
    <x v="10"/>
    <x v="1"/>
    <m/>
    <m/>
    <n v="0.1"/>
    <m/>
    <n v="0.1"/>
  </r>
  <r>
    <x v="0"/>
    <x v="0"/>
    <x v="0"/>
    <x v="10"/>
    <x v="0"/>
    <x v="12"/>
    <x v="11"/>
    <x v="1"/>
    <m/>
    <m/>
    <n v="0.05"/>
    <m/>
    <n v="0.05"/>
  </r>
  <r>
    <x v="0"/>
    <x v="0"/>
    <x v="0"/>
    <x v="10"/>
    <x v="3"/>
    <x v="13"/>
    <x v="9"/>
    <x v="0"/>
    <n v="0.05"/>
    <m/>
    <m/>
    <m/>
    <n v="0.05"/>
  </r>
  <r>
    <x v="0"/>
    <x v="0"/>
    <x v="0"/>
    <x v="10"/>
    <x v="3"/>
    <x v="13"/>
    <x v="12"/>
    <x v="0"/>
    <n v="0.05"/>
    <m/>
    <m/>
    <m/>
    <n v="0.05"/>
  </r>
  <r>
    <x v="0"/>
    <x v="0"/>
    <x v="0"/>
    <x v="10"/>
    <x v="2"/>
    <x v="14"/>
    <x v="9"/>
    <x v="2"/>
    <m/>
    <n v="0.05"/>
    <m/>
    <m/>
    <n v="0.05"/>
  </r>
  <r>
    <x v="0"/>
    <x v="0"/>
    <x v="0"/>
    <x v="10"/>
    <x v="2"/>
    <x v="14"/>
    <x v="13"/>
    <x v="2"/>
    <m/>
    <n v="0.2"/>
    <m/>
    <m/>
    <n v="0.2"/>
  </r>
  <r>
    <x v="0"/>
    <x v="0"/>
    <x v="0"/>
    <x v="11"/>
    <x v="0"/>
    <x v="15"/>
    <x v="8"/>
    <x v="1"/>
    <m/>
    <m/>
    <n v="0.2"/>
    <m/>
    <n v="0.2"/>
  </r>
  <r>
    <x v="0"/>
    <x v="0"/>
    <x v="0"/>
    <x v="11"/>
    <x v="0"/>
    <x v="15"/>
    <x v="14"/>
    <x v="1"/>
    <m/>
    <m/>
    <n v="0.3"/>
    <m/>
    <n v="0.3"/>
  </r>
  <r>
    <x v="0"/>
    <x v="0"/>
    <x v="0"/>
    <x v="11"/>
    <x v="3"/>
    <x v="16"/>
    <x v="15"/>
    <x v="2"/>
    <m/>
    <n v="0.05"/>
    <m/>
    <m/>
    <n v="0.05"/>
  </r>
  <r>
    <x v="0"/>
    <x v="0"/>
    <x v="0"/>
    <x v="11"/>
    <x v="2"/>
    <x v="17"/>
    <x v="15"/>
    <x v="2"/>
    <m/>
    <n v="0.05"/>
    <m/>
    <m/>
    <n v="0.05"/>
  </r>
  <r>
    <x v="0"/>
    <x v="0"/>
    <x v="0"/>
    <x v="12"/>
    <x v="0"/>
    <x v="18"/>
    <x v="16"/>
    <x v="1"/>
    <m/>
    <m/>
    <n v="0.05"/>
    <m/>
    <n v="0.05"/>
  </r>
  <r>
    <x v="0"/>
    <x v="0"/>
    <x v="0"/>
    <x v="12"/>
    <x v="0"/>
    <x v="19"/>
    <x v="17"/>
    <x v="1"/>
    <m/>
    <m/>
    <n v="0.1"/>
    <m/>
    <n v="0.1"/>
  </r>
  <r>
    <x v="0"/>
    <x v="0"/>
    <x v="0"/>
    <x v="12"/>
    <x v="0"/>
    <x v="19"/>
    <x v="18"/>
    <x v="1"/>
    <m/>
    <m/>
    <n v="0.1"/>
    <m/>
    <n v="0.1"/>
  </r>
  <r>
    <x v="0"/>
    <x v="0"/>
    <x v="0"/>
    <x v="13"/>
    <x v="0"/>
    <x v="20"/>
    <x v="19"/>
    <x v="1"/>
    <m/>
    <m/>
    <n v="0.05"/>
    <m/>
    <n v="0.05"/>
  </r>
  <r>
    <x v="0"/>
    <x v="0"/>
    <x v="0"/>
    <x v="13"/>
    <x v="0"/>
    <x v="20"/>
    <x v="3"/>
    <x v="1"/>
    <m/>
    <m/>
    <n v="0.05"/>
    <m/>
    <n v="0.05"/>
  </r>
  <r>
    <x v="0"/>
    <x v="0"/>
    <x v="0"/>
    <x v="13"/>
    <x v="0"/>
    <x v="20"/>
    <x v="20"/>
    <x v="1"/>
    <m/>
    <m/>
    <n v="0.1"/>
    <m/>
    <n v="0.1"/>
  </r>
  <r>
    <x v="0"/>
    <x v="0"/>
    <x v="0"/>
    <x v="14"/>
    <x v="0"/>
    <x v="21"/>
    <x v="21"/>
    <x v="1"/>
    <m/>
    <m/>
    <n v="0.1"/>
    <m/>
    <n v="0.1"/>
  </r>
  <r>
    <x v="0"/>
    <x v="0"/>
    <x v="0"/>
    <x v="15"/>
    <x v="0"/>
    <x v="22"/>
    <x v="22"/>
    <x v="1"/>
    <m/>
    <m/>
    <n v="0.3"/>
    <m/>
    <n v="0.3"/>
  </r>
  <r>
    <x v="0"/>
    <x v="0"/>
    <x v="0"/>
    <x v="1"/>
    <x v="0"/>
    <x v="23"/>
    <x v="23"/>
    <x v="0"/>
    <n v="0.38"/>
    <m/>
    <m/>
    <m/>
    <n v="0.38"/>
  </r>
  <r>
    <x v="0"/>
    <x v="0"/>
    <x v="0"/>
    <x v="1"/>
    <x v="0"/>
    <x v="23"/>
    <x v="23"/>
    <x v="1"/>
    <m/>
    <m/>
    <n v="0.12"/>
    <m/>
    <n v="0.12"/>
  </r>
  <r>
    <x v="0"/>
    <x v="0"/>
    <x v="0"/>
    <x v="1"/>
    <x v="0"/>
    <x v="24"/>
    <x v="24"/>
    <x v="0"/>
    <n v="0.38"/>
    <m/>
    <m/>
    <m/>
    <n v="0.38"/>
  </r>
  <r>
    <x v="0"/>
    <x v="0"/>
    <x v="0"/>
    <x v="1"/>
    <x v="0"/>
    <x v="24"/>
    <x v="8"/>
    <x v="1"/>
    <m/>
    <m/>
    <n v="0.2"/>
    <m/>
    <n v="0.2"/>
  </r>
  <r>
    <x v="0"/>
    <x v="0"/>
    <x v="0"/>
    <x v="1"/>
    <x v="0"/>
    <x v="25"/>
    <x v="25"/>
    <x v="0"/>
    <n v="0.47"/>
    <m/>
    <m/>
    <m/>
    <n v="0.47"/>
  </r>
  <r>
    <x v="0"/>
    <x v="0"/>
    <x v="0"/>
    <x v="1"/>
    <x v="0"/>
    <x v="25"/>
    <x v="25"/>
    <x v="1"/>
    <m/>
    <m/>
    <n v="0.08"/>
    <m/>
    <n v="0.08"/>
  </r>
  <r>
    <x v="0"/>
    <x v="0"/>
    <x v="0"/>
    <x v="1"/>
    <x v="0"/>
    <x v="26"/>
    <x v="26"/>
    <x v="1"/>
    <m/>
    <m/>
    <n v="0.1"/>
    <m/>
    <n v="0.1"/>
  </r>
  <r>
    <x v="0"/>
    <x v="0"/>
    <x v="0"/>
    <x v="1"/>
    <x v="4"/>
    <x v="27"/>
    <x v="27"/>
    <x v="0"/>
    <n v="0.75"/>
    <m/>
    <m/>
    <m/>
    <n v="0.75"/>
  </r>
  <r>
    <x v="0"/>
    <x v="0"/>
    <x v="0"/>
    <x v="16"/>
    <x v="5"/>
    <x v="28"/>
    <x v="28"/>
    <x v="3"/>
    <n v="2.63"/>
    <n v="0.45"/>
    <n v="3.45"/>
    <m/>
    <n v="6.53"/>
  </r>
  <r>
    <x v="0"/>
    <x v="0"/>
    <x v="1"/>
    <x v="17"/>
    <x v="0"/>
    <x v="29"/>
    <x v="29"/>
    <x v="4"/>
    <m/>
    <m/>
    <m/>
    <n v="0.1"/>
    <n v="0.1"/>
  </r>
  <r>
    <x v="0"/>
    <x v="0"/>
    <x v="1"/>
    <x v="18"/>
    <x v="0"/>
    <x v="30"/>
    <x v="30"/>
    <x v="4"/>
    <m/>
    <m/>
    <m/>
    <n v="0.1"/>
    <n v="0.1"/>
  </r>
  <r>
    <x v="0"/>
    <x v="0"/>
    <x v="1"/>
    <x v="18"/>
    <x v="2"/>
    <x v="31"/>
    <x v="31"/>
    <x v="4"/>
    <m/>
    <m/>
    <m/>
    <n v="0.1"/>
    <n v="0.1"/>
  </r>
  <r>
    <x v="0"/>
    <x v="0"/>
    <x v="1"/>
    <x v="19"/>
    <x v="0"/>
    <x v="32"/>
    <x v="8"/>
    <x v="4"/>
    <m/>
    <m/>
    <m/>
    <n v="0.1"/>
    <n v="0.1"/>
  </r>
  <r>
    <x v="0"/>
    <x v="0"/>
    <x v="1"/>
    <x v="19"/>
    <x v="0"/>
    <x v="32"/>
    <x v="32"/>
    <x v="4"/>
    <m/>
    <m/>
    <m/>
    <n v="0.1"/>
    <n v="0.1"/>
  </r>
  <r>
    <x v="0"/>
    <x v="0"/>
    <x v="1"/>
    <x v="19"/>
    <x v="0"/>
    <x v="33"/>
    <x v="8"/>
    <x v="4"/>
    <m/>
    <m/>
    <m/>
    <n v="0.1"/>
    <n v="0.1"/>
  </r>
  <r>
    <x v="0"/>
    <x v="0"/>
    <x v="1"/>
    <x v="19"/>
    <x v="0"/>
    <x v="33"/>
    <x v="9"/>
    <x v="4"/>
    <m/>
    <m/>
    <m/>
    <n v="0.1"/>
    <n v="0.1"/>
  </r>
  <r>
    <x v="0"/>
    <x v="0"/>
    <x v="1"/>
    <x v="19"/>
    <x v="0"/>
    <x v="33"/>
    <x v="33"/>
    <x v="4"/>
    <m/>
    <m/>
    <m/>
    <n v="0.25"/>
    <n v="0.25"/>
  </r>
  <r>
    <x v="0"/>
    <x v="0"/>
    <x v="1"/>
    <x v="19"/>
    <x v="0"/>
    <x v="34"/>
    <x v="8"/>
    <x v="4"/>
    <m/>
    <m/>
    <m/>
    <n v="0.1"/>
    <n v="0.1"/>
  </r>
  <r>
    <x v="0"/>
    <x v="0"/>
    <x v="1"/>
    <x v="19"/>
    <x v="0"/>
    <x v="35"/>
    <x v="9"/>
    <x v="4"/>
    <m/>
    <m/>
    <m/>
    <n v="0.1"/>
    <n v="0.1"/>
  </r>
  <r>
    <x v="0"/>
    <x v="0"/>
    <x v="1"/>
    <x v="20"/>
    <x v="0"/>
    <x v="36"/>
    <x v="34"/>
    <x v="4"/>
    <m/>
    <m/>
    <m/>
    <n v="0.15"/>
    <n v="0.15"/>
  </r>
  <r>
    <x v="0"/>
    <x v="0"/>
    <x v="1"/>
    <x v="21"/>
    <x v="0"/>
    <x v="37"/>
    <x v="10"/>
    <x v="4"/>
    <m/>
    <m/>
    <m/>
    <n v="0.2"/>
    <n v="0.2"/>
  </r>
  <r>
    <x v="0"/>
    <x v="0"/>
    <x v="1"/>
    <x v="22"/>
    <x v="0"/>
    <x v="38"/>
    <x v="35"/>
    <x v="4"/>
    <m/>
    <m/>
    <m/>
    <n v="0.1"/>
    <n v="0.1"/>
  </r>
  <r>
    <x v="0"/>
    <x v="0"/>
    <x v="1"/>
    <x v="22"/>
    <x v="0"/>
    <x v="39"/>
    <x v="35"/>
    <x v="4"/>
    <m/>
    <m/>
    <m/>
    <n v="0.1"/>
    <n v="0.1"/>
  </r>
  <r>
    <x v="0"/>
    <x v="0"/>
    <x v="1"/>
    <x v="23"/>
    <x v="0"/>
    <x v="40"/>
    <x v="10"/>
    <x v="4"/>
    <m/>
    <m/>
    <m/>
    <n v="0.2"/>
    <n v="0.2"/>
  </r>
  <r>
    <x v="0"/>
    <x v="0"/>
    <x v="1"/>
    <x v="23"/>
    <x v="0"/>
    <x v="40"/>
    <x v="36"/>
    <x v="4"/>
    <m/>
    <m/>
    <m/>
    <n v="0.1"/>
    <n v="0.1"/>
  </r>
  <r>
    <x v="0"/>
    <x v="0"/>
    <x v="1"/>
    <x v="24"/>
    <x v="0"/>
    <x v="41"/>
    <x v="37"/>
    <x v="4"/>
    <m/>
    <m/>
    <m/>
    <n v="0.1"/>
    <n v="0.1"/>
  </r>
  <r>
    <x v="0"/>
    <x v="0"/>
    <x v="1"/>
    <x v="25"/>
    <x v="0"/>
    <x v="42"/>
    <x v="38"/>
    <x v="4"/>
    <m/>
    <m/>
    <m/>
    <n v="0.1"/>
    <n v="0.1"/>
  </r>
  <r>
    <x v="0"/>
    <x v="0"/>
    <x v="1"/>
    <x v="26"/>
    <x v="0"/>
    <x v="43"/>
    <x v="3"/>
    <x v="4"/>
    <m/>
    <m/>
    <m/>
    <n v="0.05"/>
    <n v="0.05"/>
  </r>
  <r>
    <x v="0"/>
    <x v="0"/>
    <x v="1"/>
    <x v="26"/>
    <x v="0"/>
    <x v="44"/>
    <x v="3"/>
    <x v="4"/>
    <m/>
    <m/>
    <m/>
    <n v="0.05"/>
    <n v="0.05"/>
  </r>
  <r>
    <x v="0"/>
    <x v="0"/>
    <x v="1"/>
    <x v="26"/>
    <x v="0"/>
    <x v="43"/>
    <x v="38"/>
    <x v="4"/>
    <m/>
    <m/>
    <m/>
    <n v="0.1"/>
    <n v="0.1"/>
  </r>
  <r>
    <x v="0"/>
    <x v="0"/>
    <x v="1"/>
    <x v="26"/>
    <x v="0"/>
    <x v="43"/>
    <x v="39"/>
    <x v="4"/>
    <m/>
    <m/>
    <m/>
    <n v="0.05"/>
    <n v="0.05"/>
  </r>
  <r>
    <x v="0"/>
    <x v="0"/>
    <x v="1"/>
    <x v="26"/>
    <x v="0"/>
    <x v="45"/>
    <x v="40"/>
    <x v="4"/>
    <m/>
    <m/>
    <m/>
    <n v="0.05"/>
    <n v="0.05"/>
  </r>
  <r>
    <x v="0"/>
    <x v="0"/>
    <x v="1"/>
    <x v="27"/>
    <x v="0"/>
    <x v="46"/>
    <x v="3"/>
    <x v="4"/>
    <m/>
    <m/>
    <m/>
    <n v="0.05"/>
    <n v="0.05"/>
  </r>
  <r>
    <x v="0"/>
    <x v="0"/>
    <x v="1"/>
    <x v="27"/>
    <x v="0"/>
    <x v="46"/>
    <x v="37"/>
    <x v="4"/>
    <m/>
    <m/>
    <m/>
    <n v="0.1"/>
    <n v="0.1"/>
  </r>
  <r>
    <x v="0"/>
    <x v="0"/>
    <x v="1"/>
    <x v="27"/>
    <x v="2"/>
    <x v="47"/>
    <x v="41"/>
    <x v="4"/>
    <m/>
    <m/>
    <m/>
    <n v="0.05"/>
    <n v="0.05"/>
  </r>
  <r>
    <x v="0"/>
    <x v="0"/>
    <x v="1"/>
    <x v="28"/>
    <x v="0"/>
    <x v="48"/>
    <x v="37"/>
    <x v="4"/>
    <m/>
    <m/>
    <m/>
    <n v="0.1"/>
    <n v="0.1"/>
  </r>
  <r>
    <x v="0"/>
    <x v="0"/>
    <x v="1"/>
    <x v="28"/>
    <x v="0"/>
    <x v="48"/>
    <x v="3"/>
    <x v="4"/>
    <m/>
    <m/>
    <m/>
    <n v="0.05"/>
    <n v="0.05"/>
  </r>
  <r>
    <x v="0"/>
    <x v="0"/>
    <x v="1"/>
    <x v="29"/>
    <x v="0"/>
    <x v="49"/>
    <x v="10"/>
    <x v="4"/>
    <m/>
    <m/>
    <m/>
    <n v="0.2"/>
    <n v="0.2"/>
  </r>
  <r>
    <x v="0"/>
    <x v="0"/>
    <x v="1"/>
    <x v="29"/>
    <x v="0"/>
    <x v="49"/>
    <x v="42"/>
    <x v="4"/>
    <m/>
    <m/>
    <m/>
    <n v="0.2"/>
    <n v="0.2"/>
  </r>
  <r>
    <x v="0"/>
    <x v="0"/>
    <x v="1"/>
    <x v="29"/>
    <x v="0"/>
    <x v="49"/>
    <x v="43"/>
    <x v="4"/>
    <m/>
    <m/>
    <m/>
    <n v="0.25"/>
    <n v="0.25"/>
  </r>
  <r>
    <x v="0"/>
    <x v="0"/>
    <x v="1"/>
    <x v="29"/>
    <x v="0"/>
    <x v="50"/>
    <x v="42"/>
    <x v="4"/>
    <m/>
    <m/>
    <m/>
    <n v="0.2"/>
    <n v="0.2"/>
  </r>
  <r>
    <x v="0"/>
    <x v="0"/>
    <x v="1"/>
    <x v="30"/>
    <x v="0"/>
    <x v="51"/>
    <x v="10"/>
    <x v="4"/>
    <m/>
    <m/>
    <m/>
    <n v="0.2"/>
    <n v="0.2"/>
  </r>
  <r>
    <x v="0"/>
    <x v="0"/>
    <x v="1"/>
    <x v="30"/>
    <x v="0"/>
    <x v="52"/>
    <x v="44"/>
    <x v="4"/>
    <m/>
    <m/>
    <m/>
    <n v="0.1"/>
    <n v="0.1"/>
  </r>
  <r>
    <x v="0"/>
    <x v="0"/>
    <x v="1"/>
    <x v="31"/>
    <x v="0"/>
    <x v="53"/>
    <x v="45"/>
    <x v="4"/>
    <m/>
    <m/>
    <m/>
    <n v="0.25"/>
    <n v="0.25"/>
  </r>
  <r>
    <x v="0"/>
    <x v="0"/>
    <x v="1"/>
    <x v="32"/>
    <x v="5"/>
    <x v="28"/>
    <x v="28"/>
    <x v="3"/>
    <m/>
    <m/>
    <m/>
    <n v="4.25"/>
    <n v="4.25"/>
  </r>
  <r>
    <x v="0"/>
    <x v="0"/>
    <x v="2"/>
    <x v="33"/>
    <x v="5"/>
    <x v="28"/>
    <x v="28"/>
    <x v="3"/>
    <n v="2.63"/>
    <n v="0.45"/>
    <n v="3.45"/>
    <n v="4.25"/>
    <n v="10.780000000000001"/>
  </r>
  <r>
    <x v="0"/>
    <x v="1"/>
    <x v="0"/>
    <x v="9"/>
    <x v="0"/>
    <x v="54"/>
    <x v="46"/>
    <x v="1"/>
    <m/>
    <m/>
    <n v="0.35"/>
    <m/>
    <n v="0.35"/>
  </r>
  <r>
    <x v="0"/>
    <x v="1"/>
    <x v="0"/>
    <x v="11"/>
    <x v="0"/>
    <x v="55"/>
    <x v="47"/>
    <x v="1"/>
    <m/>
    <m/>
    <n v="0.2"/>
    <m/>
    <n v="0.2"/>
  </r>
  <r>
    <x v="0"/>
    <x v="1"/>
    <x v="0"/>
    <x v="11"/>
    <x v="6"/>
    <x v="56"/>
    <x v="47"/>
    <x v="2"/>
    <m/>
    <n v="0.25"/>
    <m/>
    <m/>
    <n v="0.25"/>
  </r>
  <r>
    <x v="0"/>
    <x v="1"/>
    <x v="0"/>
    <x v="1"/>
    <x v="3"/>
    <x v="57"/>
    <x v="48"/>
    <x v="0"/>
    <n v="0.25"/>
    <m/>
    <m/>
    <m/>
    <n v="0.25"/>
  </r>
  <r>
    <x v="0"/>
    <x v="1"/>
    <x v="0"/>
    <x v="1"/>
    <x v="3"/>
    <x v="57"/>
    <x v="49"/>
    <x v="0"/>
    <n v="0.25"/>
    <m/>
    <m/>
    <m/>
    <n v="0.25"/>
  </r>
  <r>
    <x v="0"/>
    <x v="1"/>
    <x v="0"/>
    <x v="1"/>
    <x v="7"/>
    <x v="58"/>
    <x v="50"/>
    <x v="0"/>
    <n v="0.25"/>
    <m/>
    <m/>
    <m/>
    <n v="0.25"/>
  </r>
  <r>
    <x v="0"/>
    <x v="1"/>
    <x v="0"/>
    <x v="1"/>
    <x v="7"/>
    <x v="59"/>
    <x v="51"/>
    <x v="0"/>
    <n v="0.2"/>
    <m/>
    <m/>
    <m/>
    <n v="0.2"/>
  </r>
  <r>
    <x v="0"/>
    <x v="1"/>
    <x v="0"/>
    <x v="1"/>
    <x v="1"/>
    <x v="60"/>
    <x v="52"/>
    <x v="0"/>
    <n v="0.15"/>
    <m/>
    <m/>
    <m/>
    <n v="0.15"/>
  </r>
  <r>
    <x v="0"/>
    <x v="1"/>
    <x v="0"/>
    <x v="16"/>
    <x v="5"/>
    <x v="28"/>
    <x v="28"/>
    <x v="3"/>
    <n v="1.0999999999999999"/>
    <n v="0.25"/>
    <n v="0.55000000000000004"/>
    <m/>
    <n v="1.9"/>
  </r>
  <r>
    <x v="0"/>
    <x v="1"/>
    <x v="1"/>
    <x v="34"/>
    <x v="3"/>
    <x v="61"/>
    <x v="53"/>
    <x v="4"/>
    <m/>
    <m/>
    <m/>
    <n v="0.05"/>
    <n v="0.05"/>
  </r>
  <r>
    <x v="0"/>
    <x v="1"/>
    <x v="1"/>
    <x v="35"/>
    <x v="6"/>
    <x v="62"/>
    <x v="54"/>
    <x v="4"/>
    <m/>
    <m/>
    <m/>
    <n v="0.2"/>
    <n v="0.2"/>
  </r>
  <r>
    <x v="0"/>
    <x v="1"/>
    <x v="1"/>
    <x v="29"/>
    <x v="0"/>
    <x v="63"/>
    <x v="55"/>
    <x v="4"/>
    <m/>
    <m/>
    <m/>
    <n v="0.1"/>
    <n v="0.1"/>
  </r>
  <r>
    <x v="0"/>
    <x v="1"/>
    <x v="1"/>
    <x v="29"/>
    <x v="0"/>
    <x v="50"/>
    <x v="56"/>
    <x v="4"/>
    <m/>
    <m/>
    <m/>
    <n v="0.1"/>
    <n v="0.1"/>
  </r>
  <r>
    <x v="0"/>
    <x v="1"/>
    <x v="1"/>
    <x v="32"/>
    <x v="5"/>
    <x v="28"/>
    <x v="28"/>
    <x v="3"/>
    <m/>
    <m/>
    <m/>
    <n v="0.44999999999999996"/>
    <n v="0.44999999999999996"/>
  </r>
  <r>
    <x v="0"/>
    <x v="1"/>
    <x v="2"/>
    <x v="33"/>
    <x v="5"/>
    <x v="28"/>
    <x v="28"/>
    <x v="3"/>
    <n v="1.0999999999999999"/>
    <n v="0.25"/>
    <n v="0.55000000000000004"/>
    <n v="0.44999999999999996"/>
    <n v="2.3499999999999996"/>
  </r>
  <r>
    <x v="0"/>
    <x v="2"/>
    <x v="0"/>
    <x v="1"/>
    <x v="1"/>
    <x v="60"/>
    <x v="57"/>
    <x v="0"/>
    <n v="0.2"/>
    <m/>
    <m/>
    <m/>
    <n v="0.2"/>
  </r>
  <r>
    <x v="0"/>
    <x v="2"/>
    <x v="0"/>
    <x v="1"/>
    <x v="1"/>
    <x v="64"/>
    <x v="58"/>
    <x v="0"/>
    <n v="0.25"/>
    <m/>
    <m/>
    <m/>
    <n v="0.25"/>
  </r>
  <r>
    <x v="0"/>
    <x v="2"/>
    <x v="0"/>
    <x v="2"/>
    <x v="0"/>
    <x v="2"/>
    <x v="59"/>
    <x v="1"/>
    <m/>
    <m/>
    <n v="0.05"/>
    <m/>
    <n v="0.05"/>
  </r>
  <r>
    <x v="0"/>
    <x v="2"/>
    <x v="0"/>
    <x v="16"/>
    <x v="5"/>
    <x v="28"/>
    <x v="28"/>
    <x v="3"/>
    <n v="0.45"/>
    <n v="0"/>
    <n v="0.05"/>
    <m/>
    <n v="0.5"/>
  </r>
  <r>
    <x v="0"/>
    <x v="2"/>
    <x v="2"/>
    <x v="33"/>
    <x v="5"/>
    <x v="28"/>
    <x v="28"/>
    <x v="3"/>
    <n v="0.45"/>
    <n v="0"/>
    <n v="0.05"/>
    <m/>
    <n v="0.5"/>
  </r>
  <r>
    <x v="0"/>
    <x v="3"/>
    <x v="0"/>
    <x v="2"/>
    <x v="0"/>
    <x v="2"/>
    <x v="60"/>
    <x v="1"/>
    <m/>
    <m/>
    <n v="0.05"/>
    <m/>
    <n v="0.05"/>
  </r>
  <r>
    <x v="0"/>
    <x v="3"/>
    <x v="0"/>
    <x v="2"/>
    <x v="0"/>
    <x v="2"/>
    <x v="61"/>
    <x v="1"/>
    <m/>
    <m/>
    <n v="0.1"/>
    <m/>
    <n v="0.1"/>
  </r>
  <r>
    <x v="0"/>
    <x v="3"/>
    <x v="0"/>
    <x v="6"/>
    <x v="0"/>
    <x v="6"/>
    <x v="62"/>
    <x v="1"/>
    <m/>
    <m/>
    <n v="0.05"/>
    <m/>
    <n v="0.05"/>
  </r>
  <r>
    <x v="0"/>
    <x v="3"/>
    <x v="0"/>
    <x v="9"/>
    <x v="0"/>
    <x v="54"/>
    <x v="63"/>
    <x v="1"/>
    <m/>
    <m/>
    <n v="0.05"/>
    <m/>
    <n v="0.05"/>
  </r>
  <r>
    <x v="0"/>
    <x v="3"/>
    <x v="0"/>
    <x v="9"/>
    <x v="0"/>
    <x v="65"/>
    <x v="63"/>
    <x v="1"/>
    <m/>
    <m/>
    <n v="0.05"/>
    <m/>
    <n v="0.05"/>
  </r>
  <r>
    <x v="0"/>
    <x v="3"/>
    <x v="0"/>
    <x v="5"/>
    <x v="0"/>
    <x v="5"/>
    <x v="64"/>
    <x v="1"/>
    <m/>
    <m/>
    <n v="0.05"/>
    <m/>
    <n v="0.05"/>
  </r>
  <r>
    <x v="0"/>
    <x v="3"/>
    <x v="0"/>
    <x v="7"/>
    <x v="0"/>
    <x v="7"/>
    <x v="65"/>
    <x v="1"/>
    <m/>
    <m/>
    <n v="0.05"/>
    <m/>
    <n v="0.05"/>
  </r>
  <r>
    <x v="0"/>
    <x v="3"/>
    <x v="0"/>
    <x v="8"/>
    <x v="0"/>
    <x v="8"/>
    <x v="63"/>
    <x v="1"/>
    <m/>
    <m/>
    <n v="0.05"/>
    <m/>
    <n v="0.05"/>
  </r>
  <r>
    <x v="0"/>
    <x v="3"/>
    <x v="0"/>
    <x v="8"/>
    <x v="0"/>
    <x v="66"/>
    <x v="64"/>
    <x v="1"/>
    <m/>
    <m/>
    <n v="0.1"/>
    <m/>
    <n v="0.1"/>
  </r>
  <r>
    <x v="0"/>
    <x v="3"/>
    <x v="0"/>
    <x v="8"/>
    <x v="6"/>
    <x v="67"/>
    <x v="64"/>
    <x v="1"/>
    <m/>
    <m/>
    <n v="0.02"/>
    <m/>
    <n v="0.02"/>
  </r>
  <r>
    <x v="0"/>
    <x v="3"/>
    <x v="0"/>
    <x v="8"/>
    <x v="6"/>
    <x v="68"/>
    <x v="64"/>
    <x v="1"/>
    <m/>
    <m/>
    <n v="0.02"/>
    <m/>
    <n v="0.02"/>
  </r>
  <r>
    <x v="0"/>
    <x v="3"/>
    <x v="0"/>
    <x v="8"/>
    <x v="6"/>
    <x v="69"/>
    <x v="64"/>
    <x v="2"/>
    <m/>
    <n v="0.02"/>
    <m/>
    <m/>
    <n v="0.02"/>
  </r>
  <r>
    <x v="0"/>
    <x v="3"/>
    <x v="0"/>
    <x v="8"/>
    <x v="6"/>
    <x v="70"/>
    <x v="64"/>
    <x v="2"/>
    <m/>
    <n v="0.02"/>
    <m/>
    <m/>
    <n v="0.02"/>
  </r>
  <r>
    <x v="0"/>
    <x v="3"/>
    <x v="0"/>
    <x v="8"/>
    <x v="6"/>
    <x v="71"/>
    <x v="64"/>
    <x v="1"/>
    <m/>
    <m/>
    <n v="0.02"/>
    <m/>
    <n v="0.02"/>
  </r>
  <r>
    <x v="0"/>
    <x v="3"/>
    <x v="0"/>
    <x v="8"/>
    <x v="6"/>
    <x v="72"/>
    <x v="64"/>
    <x v="1"/>
    <m/>
    <m/>
    <n v="0.02"/>
    <m/>
    <n v="0.02"/>
  </r>
  <r>
    <x v="0"/>
    <x v="3"/>
    <x v="0"/>
    <x v="13"/>
    <x v="0"/>
    <x v="20"/>
    <x v="64"/>
    <x v="1"/>
    <m/>
    <m/>
    <n v="0.05"/>
    <m/>
    <n v="0.05"/>
  </r>
  <r>
    <x v="0"/>
    <x v="3"/>
    <x v="0"/>
    <x v="15"/>
    <x v="0"/>
    <x v="22"/>
    <x v="66"/>
    <x v="1"/>
    <m/>
    <m/>
    <n v="0.1"/>
    <m/>
    <n v="0.1"/>
  </r>
  <r>
    <x v="0"/>
    <x v="3"/>
    <x v="0"/>
    <x v="15"/>
    <x v="6"/>
    <x v="73"/>
    <x v="66"/>
    <x v="1"/>
    <m/>
    <m/>
    <n v="0.05"/>
    <m/>
    <n v="0.05"/>
  </r>
  <r>
    <x v="0"/>
    <x v="3"/>
    <x v="0"/>
    <x v="14"/>
    <x v="0"/>
    <x v="21"/>
    <x v="67"/>
    <x v="1"/>
    <m/>
    <m/>
    <n v="0.05"/>
    <m/>
    <n v="0.05"/>
  </r>
  <r>
    <x v="0"/>
    <x v="3"/>
    <x v="0"/>
    <x v="12"/>
    <x v="0"/>
    <x v="18"/>
    <x v="68"/>
    <x v="1"/>
    <m/>
    <m/>
    <n v="0.05"/>
    <m/>
    <n v="0.05"/>
  </r>
  <r>
    <x v="0"/>
    <x v="3"/>
    <x v="0"/>
    <x v="12"/>
    <x v="0"/>
    <x v="19"/>
    <x v="68"/>
    <x v="1"/>
    <m/>
    <m/>
    <n v="0.05"/>
    <m/>
    <n v="0.05"/>
  </r>
  <r>
    <x v="0"/>
    <x v="3"/>
    <x v="0"/>
    <x v="36"/>
    <x v="0"/>
    <x v="74"/>
    <x v="10"/>
    <x v="1"/>
    <m/>
    <m/>
    <n v="0.1"/>
    <m/>
    <n v="0.1"/>
  </r>
  <r>
    <x v="0"/>
    <x v="3"/>
    <x v="0"/>
    <x v="11"/>
    <x v="0"/>
    <x v="75"/>
    <x v="63"/>
    <x v="1"/>
    <m/>
    <m/>
    <n v="0.1"/>
    <m/>
    <n v="0.1"/>
  </r>
  <r>
    <x v="0"/>
    <x v="3"/>
    <x v="0"/>
    <x v="37"/>
    <x v="0"/>
    <x v="76"/>
    <x v="69"/>
    <x v="1"/>
    <m/>
    <m/>
    <n v="0.05"/>
    <m/>
    <n v="0.05"/>
  </r>
  <r>
    <x v="0"/>
    <x v="3"/>
    <x v="0"/>
    <x v="1"/>
    <x v="4"/>
    <x v="77"/>
    <x v="70"/>
    <x v="0"/>
    <n v="0.75"/>
    <m/>
    <m/>
    <m/>
    <n v="0.75"/>
  </r>
  <r>
    <x v="0"/>
    <x v="3"/>
    <x v="0"/>
    <x v="1"/>
    <x v="4"/>
    <x v="78"/>
    <x v="71"/>
    <x v="0"/>
    <n v="0.25"/>
    <m/>
    <m/>
    <m/>
    <n v="0.25"/>
  </r>
  <r>
    <x v="0"/>
    <x v="3"/>
    <x v="0"/>
    <x v="1"/>
    <x v="4"/>
    <x v="79"/>
    <x v="72"/>
    <x v="0"/>
    <n v="0.5"/>
    <m/>
    <m/>
    <m/>
    <n v="0.5"/>
  </r>
  <r>
    <x v="0"/>
    <x v="3"/>
    <x v="0"/>
    <x v="16"/>
    <x v="5"/>
    <x v="28"/>
    <x v="28"/>
    <x v="3"/>
    <n v="1.5"/>
    <n v="0.04"/>
    <n v="1.2300000000000004"/>
    <m/>
    <n v="2.7700000000000005"/>
  </r>
  <r>
    <x v="0"/>
    <x v="3"/>
    <x v="1"/>
    <x v="19"/>
    <x v="6"/>
    <x v="80"/>
    <x v="73"/>
    <x v="4"/>
    <m/>
    <m/>
    <m/>
    <n v="0.1"/>
    <n v="0.1"/>
  </r>
  <r>
    <x v="0"/>
    <x v="3"/>
    <x v="1"/>
    <x v="20"/>
    <x v="0"/>
    <x v="36"/>
    <x v="74"/>
    <x v="4"/>
    <m/>
    <m/>
    <m/>
    <n v="0.1"/>
    <n v="0.1"/>
  </r>
  <r>
    <x v="0"/>
    <x v="3"/>
    <x v="1"/>
    <x v="20"/>
    <x v="6"/>
    <x v="81"/>
    <x v="75"/>
    <x v="4"/>
    <m/>
    <m/>
    <m/>
    <n v="0.05"/>
    <n v="0.05"/>
  </r>
  <r>
    <x v="0"/>
    <x v="3"/>
    <x v="1"/>
    <x v="20"/>
    <x v="6"/>
    <x v="82"/>
    <x v="76"/>
    <x v="4"/>
    <m/>
    <m/>
    <m/>
    <n v="0.05"/>
    <n v="0.05"/>
  </r>
  <r>
    <x v="0"/>
    <x v="3"/>
    <x v="1"/>
    <x v="31"/>
    <x v="6"/>
    <x v="83"/>
    <x v="77"/>
    <x v="4"/>
    <m/>
    <m/>
    <m/>
    <n v="0.25"/>
    <n v="0.25"/>
  </r>
  <r>
    <x v="0"/>
    <x v="3"/>
    <x v="1"/>
    <x v="23"/>
    <x v="2"/>
    <x v="84"/>
    <x v="78"/>
    <x v="4"/>
    <m/>
    <m/>
    <m/>
    <n v="0.1"/>
    <n v="0.1"/>
  </r>
  <r>
    <x v="0"/>
    <x v="3"/>
    <x v="1"/>
    <x v="23"/>
    <x v="6"/>
    <x v="85"/>
    <x v="78"/>
    <x v="4"/>
    <m/>
    <m/>
    <m/>
    <n v="0.1"/>
    <n v="0.1"/>
  </r>
  <r>
    <x v="0"/>
    <x v="3"/>
    <x v="1"/>
    <x v="24"/>
    <x v="0"/>
    <x v="41"/>
    <x v="79"/>
    <x v="4"/>
    <m/>
    <m/>
    <m/>
    <n v="0.1"/>
    <n v="0.1"/>
  </r>
  <r>
    <x v="0"/>
    <x v="3"/>
    <x v="1"/>
    <x v="24"/>
    <x v="6"/>
    <x v="86"/>
    <x v="80"/>
    <x v="4"/>
    <m/>
    <m/>
    <m/>
    <n v="0.05"/>
    <n v="0.05"/>
  </r>
  <r>
    <x v="0"/>
    <x v="3"/>
    <x v="1"/>
    <x v="35"/>
    <x v="0"/>
    <x v="87"/>
    <x v="81"/>
    <x v="4"/>
    <m/>
    <m/>
    <m/>
    <n v="0.1"/>
    <n v="0.1"/>
  </r>
  <r>
    <x v="0"/>
    <x v="3"/>
    <x v="1"/>
    <x v="35"/>
    <x v="6"/>
    <x v="88"/>
    <x v="82"/>
    <x v="4"/>
    <m/>
    <m/>
    <m/>
    <n v="0.05"/>
    <n v="0.05"/>
  </r>
  <r>
    <x v="0"/>
    <x v="3"/>
    <x v="1"/>
    <x v="26"/>
    <x v="0"/>
    <x v="44"/>
    <x v="83"/>
    <x v="4"/>
    <m/>
    <m/>
    <m/>
    <n v="0.05"/>
    <n v="0.05"/>
  </r>
  <r>
    <x v="0"/>
    <x v="3"/>
    <x v="1"/>
    <x v="26"/>
    <x v="0"/>
    <x v="43"/>
    <x v="83"/>
    <x v="4"/>
    <m/>
    <m/>
    <m/>
    <n v="0.05"/>
    <n v="0.05"/>
  </r>
  <r>
    <x v="0"/>
    <x v="3"/>
    <x v="1"/>
    <x v="29"/>
    <x v="0"/>
    <x v="49"/>
    <x v="84"/>
    <x v="4"/>
    <m/>
    <m/>
    <m/>
    <n v="0.05"/>
    <n v="0.05"/>
  </r>
  <r>
    <x v="0"/>
    <x v="3"/>
    <x v="1"/>
    <x v="29"/>
    <x v="0"/>
    <x v="50"/>
    <x v="84"/>
    <x v="4"/>
    <m/>
    <m/>
    <m/>
    <n v="0.05"/>
    <n v="0.05"/>
  </r>
  <r>
    <x v="0"/>
    <x v="3"/>
    <x v="1"/>
    <x v="29"/>
    <x v="2"/>
    <x v="89"/>
    <x v="84"/>
    <x v="4"/>
    <m/>
    <m/>
    <m/>
    <n v="0.1"/>
    <n v="0.1"/>
  </r>
  <r>
    <x v="0"/>
    <x v="3"/>
    <x v="1"/>
    <x v="28"/>
    <x v="0"/>
    <x v="48"/>
    <x v="63"/>
    <x v="4"/>
    <m/>
    <m/>
    <m/>
    <n v="0.05"/>
    <n v="0.05"/>
  </r>
  <r>
    <x v="0"/>
    <x v="3"/>
    <x v="1"/>
    <x v="38"/>
    <x v="0"/>
    <x v="90"/>
    <x v="85"/>
    <x v="4"/>
    <m/>
    <m/>
    <m/>
    <n v="0.05"/>
    <n v="0.05"/>
  </r>
  <r>
    <x v="0"/>
    <x v="3"/>
    <x v="1"/>
    <x v="38"/>
    <x v="0"/>
    <x v="91"/>
    <x v="63"/>
    <x v="4"/>
    <m/>
    <m/>
    <m/>
    <n v="0.05"/>
    <n v="0.05"/>
  </r>
  <r>
    <x v="0"/>
    <x v="3"/>
    <x v="1"/>
    <x v="38"/>
    <x v="0"/>
    <x v="92"/>
    <x v="85"/>
    <x v="4"/>
    <m/>
    <m/>
    <m/>
    <n v="0.05"/>
    <n v="0.05"/>
  </r>
  <r>
    <x v="0"/>
    <x v="3"/>
    <x v="1"/>
    <x v="38"/>
    <x v="0"/>
    <x v="93"/>
    <x v="85"/>
    <x v="4"/>
    <m/>
    <m/>
    <m/>
    <n v="0.05"/>
    <n v="0.05"/>
  </r>
  <r>
    <x v="0"/>
    <x v="3"/>
    <x v="1"/>
    <x v="30"/>
    <x v="0"/>
    <x v="94"/>
    <x v="86"/>
    <x v="4"/>
    <m/>
    <m/>
    <m/>
    <n v="0.2"/>
    <n v="0.2"/>
  </r>
  <r>
    <x v="0"/>
    <x v="3"/>
    <x v="1"/>
    <x v="30"/>
    <x v="0"/>
    <x v="52"/>
    <x v="63"/>
    <x v="4"/>
    <m/>
    <m/>
    <m/>
    <n v="0.1"/>
    <n v="0.1"/>
  </r>
  <r>
    <x v="0"/>
    <x v="3"/>
    <x v="1"/>
    <x v="30"/>
    <x v="6"/>
    <x v="95"/>
    <x v="63"/>
    <x v="4"/>
    <m/>
    <m/>
    <m/>
    <n v="0.15"/>
    <n v="0.15"/>
  </r>
  <r>
    <x v="0"/>
    <x v="3"/>
    <x v="1"/>
    <x v="30"/>
    <x v="6"/>
    <x v="96"/>
    <x v="63"/>
    <x v="4"/>
    <m/>
    <m/>
    <m/>
    <n v="0.1"/>
    <n v="0.1"/>
  </r>
  <r>
    <x v="0"/>
    <x v="3"/>
    <x v="1"/>
    <x v="25"/>
    <x v="0"/>
    <x v="42"/>
    <x v="63"/>
    <x v="4"/>
    <m/>
    <m/>
    <m/>
    <n v="0.05"/>
    <n v="0.05"/>
  </r>
  <r>
    <x v="0"/>
    <x v="3"/>
    <x v="1"/>
    <x v="32"/>
    <x v="8"/>
    <x v="97"/>
    <x v="28"/>
    <x v="3"/>
    <m/>
    <m/>
    <m/>
    <n v="2.2000000000000006"/>
    <n v="2.2000000000000006"/>
  </r>
  <r>
    <x v="0"/>
    <x v="3"/>
    <x v="2"/>
    <x v="33"/>
    <x v="5"/>
    <x v="28"/>
    <x v="28"/>
    <x v="3"/>
    <n v="1.5"/>
    <n v="0.04"/>
    <n v="1.2300000000000004"/>
    <n v="2.2000000000000006"/>
    <n v="4.9700000000000006"/>
  </r>
  <r>
    <x v="0"/>
    <x v="4"/>
    <x v="0"/>
    <x v="1"/>
    <x v="4"/>
    <x v="98"/>
    <x v="87"/>
    <x v="0"/>
    <n v="0.75"/>
    <m/>
    <m/>
    <m/>
    <n v="0.75"/>
  </r>
  <r>
    <x v="0"/>
    <x v="4"/>
    <x v="0"/>
    <x v="16"/>
    <x v="5"/>
    <x v="28"/>
    <x v="28"/>
    <x v="3"/>
    <n v="0.75"/>
    <n v="0"/>
    <n v="0"/>
    <m/>
    <n v="0.75"/>
  </r>
  <r>
    <x v="0"/>
    <x v="4"/>
    <x v="2"/>
    <x v="33"/>
    <x v="5"/>
    <x v="28"/>
    <x v="28"/>
    <x v="3"/>
    <n v="0.75"/>
    <n v="0"/>
    <n v="0"/>
    <m/>
    <n v="0.75"/>
  </r>
  <r>
    <x v="0"/>
    <x v="5"/>
    <x v="3"/>
    <x v="33"/>
    <x v="5"/>
    <x v="28"/>
    <x v="28"/>
    <x v="3"/>
    <n v="6.43"/>
    <n v="0.74"/>
    <n v="5.28"/>
    <n v="6.9"/>
    <n v="19.350000000000001"/>
  </r>
  <r>
    <x v="1"/>
    <x v="6"/>
    <x v="0"/>
    <x v="1"/>
    <x v="3"/>
    <x v="99"/>
    <x v="88"/>
    <x v="0"/>
    <n v="0.65"/>
    <m/>
    <m/>
    <m/>
    <n v="0.65"/>
  </r>
  <r>
    <x v="1"/>
    <x v="6"/>
    <x v="0"/>
    <x v="1"/>
    <x v="3"/>
    <x v="100"/>
    <x v="89"/>
    <x v="0"/>
    <n v="0.3"/>
    <m/>
    <m/>
    <m/>
    <n v="0.3"/>
  </r>
  <r>
    <x v="1"/>
    <x v="6"/>
    <x v="0"/>
    <x v="1"/>
    <x v="1"/>
    <x v="60"/>
    <x v="90"/>
    <x v="0"/>
    <n v="0.15"/>
    <m/>
    <m/>
    <m/>
    <n v="0.15"/>
  </r>
  <r>
    <x v="1"/>
    <x v="6"/>
    <x v="0"/>
    <x v="11"/>
    <x v="2"/>
    <x v="17"/>
    <x v="91"/>
    <x v="0"/>
    <n v="0.35"/>
    <m/>
    <m/>
    <m/>
    <n v="0.35"/>
  </r>
  <r>
    <x v="1"/>
    <x v="6"/>
    <x v="0"/>
    <x v="16"/>
    <x v="5"/>
    <x v="28"/>
    <x v="28"/>
    <x v="3"/>
    <n v="1.4499999999999997"/>
    <n v="0"/>
    <n v="0"/>
    <m/>
    <n v="1.4499999999999997"/>
  </r>
  <r>
    <x v="1"/>
    <x v="6"/>
    <x v="1"/>
    <x v="32"/>
    <x v="8"/>
    <x v="97"/>
    <x v="28"/>
    <x v="3"/>
    <m/>
    <m/>
    <m/>
    <m/>
    <n v="0"/>
  </r>
  <r>
    <x v="1"/>
    <x v="6"/>
    <x v="2"/>
    <x v="39"/>
    <x v="5"/>
    <x v="28"/>
    <x v="28"/>
    <x v="3"/>
    <n v="1.4499999999999997"/>
    <n v="0"/>
    <n v="0"/>
    <n v="0"/>
    <n v="1.4499999999999997"/>
  </r>
  <r>
    <x v="1"/>
    <x v="7"/>
    <x v="0"/>
    <x v="1"/>
    <x v="9"/>
    <x v="101"/>
    <x v="92"/>
    <x v="0"/>
    <n v="0.2"/>
    <m/>
    <m/>
    <m/>
    <n v="0.2"/>
  </r>
  <r>
    <x v="1"/>
    <x v="7"/>
    <x v="0"/>
    <x v="1"/>
    <x v="3"/>
    <x v="102"/>
    <x v="93"/>
    <x v="0"/>
    <n v="0.4"/>
    <m/>
    <m/>
    <m/>
    <n v="0.4"/>
  </r>
  <r>
    <x v="1"/>
    <x v="7"/>
    <x v="0"/>
    <x v="1"/>
    <x v="10"/>
    <x v="103"/>
    <x v="94"/>
    <x v="0"/>
    <n v="3"/>
    <m/>
    <m/>
    <m/>
    <n v="3"/>
  </r>
  <r>
    <x v="1"/>
    <x v="7"/>
    <x v="0"/>
    <x v="16"/>
    <x v="5"/>
    <x v="28"/>
    <x v="28"/>
    <x v="3"/>
    <n v="3.6"/>
    <n v="0"/>
    <n v="0"/>
    <n v="0"/>
    <n v="3.6"/>
  </r>
  <r>
    <x v="1"/>
    <x v="7"/>
    <x v="2"/>
    <x v="33"/>
    <x v="5"/>
    <x v="28"/>
    <x v="28"/>
    <x v="3"/>
    <n v="3.6"/>
    <n v="0"/>
    <n v="0"/>
    <m/>
    <n v="3.6"/>
  </r>
  <r>
    <x v="1"/>
    <x v="8"/>
    <x v="0"/>
    <x v="0"/>
    <x v="7"/>
    <x v="104"/>
    <x v="95"/>
    <x v="0"/>
    <n v="0.15"/>
    <m/>
    <m/>
    <m/>
    <n v="0.15"/>
  </r>
  <r>
    <x v="1"/>
    <x v="8"/>
    <x v="0"/>
    <x v="9"/>
    <x v="3"/>
    <x v="105"/>
    <x v="96"/>
    <x v="0"/>
    <n v="0.23"/>
    <m/>
    <m/>
    <m/>
    <n v="0.23"/>
  </r>
  <r>
    <x v="1"/>
    <x v="8"/>
    <x v="0"/>
    <x v="9"/>
    <x v="6"/>
    <x v="106"/>
    <x v="97"/>
    <x v="1"/>
    <m/>
    <m/>
    <n v="0.15"/>
    <m/>
    <n v="0.15"/>
  </r>
  <r>
    <x v="1"/>
    <x v="8"/>
    <x v="0"/>
    <x v="1"/>
    <x v="7"/>
    <x v="58"/>
    <x v="98"/>
    <x v="0"/>
    <n v="0.1"/>
    <m/>
    <m/>
    <m/>
    <n v="0.1"/>
  </r>
  <r>
    <x v="1"/>
    <x v="8"/>
    <x v="0"/>
    <x v="1"/>
    <x v="3"/>
    <x v="99"/>
    <x v="99"/>
    <x v="0"/>
    <n v="0.15"/>
    <m/>
    <m/>
    <m/>
    <n v="0.15"/>
  </r>
  <r>
    <x v="1"/>
    <x v="8"/>
    <x v="0"/>
    <x v="1"/>
    <x v="3"/>
    <x v="99"/>
    <x v="100"/>
    <x v="0"/>
    <n v="0.1"/>
    <m/>
    <m/>
    <m/>
    <n v="0.1"/>
  </r>
  <r>
    <x v="1"/>
    <x v="8"/>
    <x v="0"/>
    <x v="1"/>
    <x v="11"/>
    <x v="107"/>
    <x v="101"/>
    <x v="0"/>
    <n v="0.5"/>
    <m/>
    <m/>
    <m/>
    <n v="0.5"/>
  </r>
  <r>
    <x v="1"/>
    <x v="8"/>
    <x v="0"/>
    <x v="1"/>
    <x v="11"/>
    <x v="107"/>
    <x v="102"/>
    <x v="0"/>
    <n v="0.5"/>
    <m/>
    <m/>
    <m/>
    <n v="0.5"/>
  </r>
  <r>
    <x v="1"/>
    <x v="8"/>
    <x v="0"/>
    <x v="1"/>
    <x v="11"/>
    <x v="108"/>
    <x v="103"/>
    <x v="0"/>
    <n v="0.75"/>
    <m/>
    <m/>
    <m/>
    <n v="0.75"/>
  </r>
  <r>
    <x v="1"/>
    <x v="8"/>
    <x v="0"/>
    <x v="1"/>
    <x v="6"/>
    <x v="109"/>
    <x v="104"/>
    <x v="0"/>
    <n v="0.25"/>
    <m/>
    <m/>
    <m/>
    <n v="0.25"/>
  </r>
  <r>
    <x v="1"/>
    <x v="8"/>
    <x v="0"/>
    <x v="16"/>
    <x v="5"/>
    <x v="28"/>
    <x v="28"/>
    <x v="3"/>
    <n v="2.73"/>
    <n v="0"/>
    <n v="0.15"/>
    <m/>
    <n v="2.88"/>
  </r>
  <r>
    <x v="1"/>
    <x v="8"/>
    <x v="2"/>
    <x v="33"/>
    <x v="5"/>
    <x v="28"/>
    <x v="28"/>
    <x v="3"/>
    <n v="2.73"/>
    <n v="0"/>
    <n v="0.15"/>
    <m/>
    <n v="2.88"/>
  </r>
  <r>
    <x v="1"/>
    <x v="9"/>
    <x v="0"/>
    <x v="8"/>
    <x v="0"/>
    <x v="66"/>
    <x v="105"/>
    <x v="1"/>
    <m/>
    <m/>
    <n v="0.25"/>
    <m/>
    <n v="0.25"/>
  </r>
  <r>
    <x v="1"/>
    <x v="9"/>
    <x v="0"/>
    <x v="8"/>
    <x v="0"/>
    <x v="110"/>
    <x v="105"/>
    <x v="1"/>
    <m/>
    <m/>
    <n v="0.25"/>
    <m/>
    <n v="0.25"/>
  </r>
  <r>
    <x v="1"/>
    <x v="9"/>
    <x v="0"/>
    <x v="9"/>
    <x v="2"/>
    <x v="10"/>
    <x v="106"/>
    <x v="2"/>
    <m/>
    <n v="0.2"/>
    <m/>
    <m/>
    <n v="0.2"/>
  </r>
  <r>
    <x v="1"/>
    <x v="9"/>
    <x v="0"/>
    <x v="11"/>
    <x v="3"/>
    <x v="16"/>
    <x v="107"/>
    <x v="0"/>
    <n v="0.2"/>
    <m/>
    <m/>
    <m/>
    <n v="0.2"/>
  </r>
  <r>
    <x v="1"/>
    <x v="9"/>
    <x v="0"/>
    <x v="11"/>
    <x v="11"/>
    <x v="111"/>
    <x v="108"/>
    <x v="0"/>
    <n v="0.5"/>
    <m/>
    <m/>
    <m/>
    <n v="0.5"/>
  </r>
  <r>
    <x v="1"/>
    <x v="9"/>
    <x v="0"/>
    <x v="11"/>
    <x v="2"/>
    <x v="112"/>
    <x v="109"/>
    <x v="2"/>
    <m/>
    <n v="0.1"/>
    <m/>
    <m/>
    <n v="0.1"/>
  </r>
  <r>
    <x v="1"/>
    <x v="9"/>
    <x v="0"/>
    <x v="11"/>
    <x v="6"/>
    <x v="113"/>
    <x v="109"/>
    <x v="2"/>
    <m/>
    <n v="0.1"/>
    <m/>
    <m/>
    <n v="0.1"/>
  </r>
  <r>
    <x v="1"/>
    <x v="9"/>
    <x v="0"/>
    <x v="10"/>
    <x v="2"/>
    <x v="14"/>
    <x v="110"/>
    <x v="2"/>
    <m/>
    <n v="0.05"/>
    <m/>
    <m/>
    <n v="0.05"/>
  </r>
  <r>
    <x v="1"/>
    <x v="9"/>
    <x v="0"/>
    <x v="10"/>
    <x v="6"/>
    <x v="114"/>
    <x v="111"/>
    <x v="2"/>
    <m/>
    <n v="0.1"/>
    <m/>
    <m/>
    <n v="0.1"/>
  </r>
  <r>
    <x v="1"/>
    <x v="9"/>
    <x v="0"/>
    <x v="1"/>
    <x v="3"/>
    <x v="102"/>
    <x v="112"/>
    <x v="1"/>
    <m/>
    <m/>
    <n v="0.1"/>
    <m/>
    <n v="0.1"/>
  </r>
  <r>
    <x v="1"/>
    <x v="9"/>
    <x v="0"/>
    <x v="11"/>
    <x v="3"/>
    <x v="16"/>
    <x v="113"/>
    <x v="0"/>
    <n v="0.1"/>
    <m/>
    <m/>
    <m/>
    <n v="0.1"/>
  </r>
  <r>
    <x v="1"/>
    <x v="9"/>
    <x v="0"/>
    <x v="11"/>
    <x v="6"/>
    <x v="56"/>
    <x v="114"/>
    <x v="2"/>
    <m/>
    <n v="0.35"/>
    <m/>
    <m/>
    <n v="0.35"/>
  </r>
  <r>
    <x v="1"/>
    <x v="9"/>
    <x v="0"/>
    <x v="40"/>
    <x v="0"/>
    <x v="115"/>
    <x v="115"/>
    <x v="1"/>
    <m/>
    <m/>
    <n v="0.25"/>
    <m/>
    <n v="0.25"/>
  </r>
  <r>
    <x v="1"/>
    <x v="9"/>
    <x v="0"/>
    <x v="2"/>
    <x v="0"/>
    <x v="2"/>
    <x v="116"/>
    <x v="1"/>
    <m/>
    <m/>
    <n v="0.25"/>
    <m/>
    <n v="0.25"/>
  </r>
  <r>
    <x v="1"/>
    <x v="9"/>
    <x v="0"/>
    <x v="2"/>
    <x v="0"/>
    <x v="2"/>
    <x v="117"/>
    <x v="1"/>
    <m/>
    <m/>
    <n v="0.05"/>
    <m/>
    <n v="0.05"/>
  </r>
  <r>
    <x v="1"/>
    <x v="9"/>
    <x v="0"/>
    <x v="14"/>
    <x v="6"/>
    <x v="116"/>
    <x v="118"/>
    <x v="2"/>
    <m/>
    <n v="0.05"/>
    <m/>
    <m/>
    <n v="0.05"/>
  </r>
  <r>
    <x v="1"/>
    <x v="9"/>
    <x v="0"/>
    <x v="16"/>
    <x v="5"/>
    <x v="28"/>
    <x v="28"/>
    <x v="3"/>
    <n v="0.79999999999999993"/>
    <n v="0.95000000000000007"/>
    <n v="1.1500000000000001"/>
    <m/>
    <n v="2.9000000000000004"/>
  </r>
  <r>
    <x v="1"/>
    <x v="9"/>
    <x v="1"/>
    <x v="41"/>
    <x v="0"/>
    <x v="117"/>
    <x v="119"/>
    <x v="4"/>
    <m/>
    <m/>
    <m/>
    <n v="0.25"/>
    <n v="0.25"/>
  </r>
  <r>
    <x v="1"/>
    <x v="9"/>
    <x v="1"/>
    <x v="41"/>
    <x v="2"/>
    <x v="118"/>
    <x v="120"/>
    <x v="4"/>
    <m/>
    <m/>
    <m/>
    <n v="0.25"/>
    <n v="0.25"/>
  </r>
  <r>
    <x v="1"/>
    <x v="9"/>
    <x v="1"/>
    <x v="19"/>
    <x v="0"/>
    <x v="35"/>
    <x v="121"/>
    <x v="4"/>
    <m/>
    <m/>
    <m/>
    <n v="0.25"/>
    <n v="0.25"/>
  </r>
  <r>
    <x v="1"/>
    <x v="9"/>
    <x v="1"/>
    <x v="38"/>
    <x v="0"/>
    <x v="92"/>
    <x v="112"/>
    <x v="4"/>
    <m/>
    <m/>
    <m/>
    <n v="0.1"/>
    <n v="0.1"/>
  </r>
  <r>
    <x v="1"/>
    <x v="9"/>
    <x v="1"/>
    <x v="41"/>
    <x v="0"/>
    <x v="119"/>
    <x v="112"/>
    <x v="4"/>
    <m/>
    <m/>
    <m/>
    <n v="0.1"/>
    <n v="0.1"/>
  </r>
  <r>
    <x v="1"/>
    <x v="9"/>
    <x v="1"/>
    <x v="18"/>
    <x v="0"/>
    <x v="30"/>
    <x v="122"/>
    <x v="4"/>
    <m/>
    <m/>
    <m/>
    <n v="0.15"/>
    <n v="0.15"/>
  </r>
  <r>
    <x v="1"/>
    <x v="9"/>
    <x v="1"/>
    <x v="31"/>
    <x v="6"/>
    <x v="120"/>
    <x v="123"/>
    <x v="4"/>
    <m/>
    <m/>
    <m/>
    <n v="0.2"/>
    <n v="0.2"/>
  </r>
  <r>
    <x v="1"/>
    <x v="9"/>
    <x v="1"/>
    <x v="24"/>
    <x v="0"/>
    <x v="121"/>
    <x v="124"/>
    <x v="4"/>
    <m/>
    <m/>
    <m/>
    <n v="0.25"/>
    <n v="0.25"/>
  </r>
  <r>
    <x v="1"/>
    <x v="9"/>
    <x v="1"/>
    <x v="24"/>
    <x v="2"/>
    <x v="122"/>
    <x v="125"/>
    <x v="4"/>
    <m/>
    <m/>
    <m/>
    <n v="0.25"/>
    <n v="0.25"/>
  </r>
  <r>
    <x v="1"/>
    <x v="9"/>
    <x v="1"/>
    <x v="27"/>
    <x v="2"/>
    <x v="47"/>
    <x v="126"/>
    <x v="4"/>
    <m/>
    <m/>
    <m/>
    <n v="0.05"/>
    <n v="0.05"/>
  </r>
  <r>
    <x v="1"/>
    <x v="9"/>
    <x v="1"/>
    <x v="42"/>
    <x v="3"/>
    <x v="123"/>
    <x v="127"/>
    <x v="4"/>
    <m/>
    <m/>
    <m/>
    <n v="0.2"/>
    <n v="0.2"/>
  </r>
  <r>
    <x v="1"/>
    <x v="9"/>
    <x v="1"/>
    <x v="42"/>
    <x v="6"/>
    <x v="124"/>
    <x v="128"/>
    <x v="4"/>
    <m/>
    <m/>
    <m/>
    <n v="0.3"/>
    <n v="0.3"/>
  </r>
  <r>
    <x v="1"/>
    <x v="9"/>
    <x v="1"/>
    <x v="42"/>
    <x v="6"/>
    <x v="125"/>
    <x v="127"/>
    <x v="4"/>
    <m/>
    <m/>
    <m/>
    <n v="0.2"/>
    <n v="0.2"/>
  </r>
  <r>
    <x v="1"/>
    <x v="9"/>
    <x v="1"/>
    <x v="35"/>
    <x v="6"/>
    <x v="126"/>
    <x v="129"/>
    <x v="4"/>
    <m/>
    <m/>
    <m/>
    <n v="0.1"/>
    <n v="0.1"/>
  </r>
  <r>
    <x v="1"/>
    <x v="9"/>
    <x v="1"/>
    <x v="35"/>
    <x v="6"/>
    <x v="126"/>
    <x v="130"/>
    <x v="4"/>
    <m/>
    <m/>
    <m/>
    <n v="0.05"/>
    <n v="0.05"/>
  </r>
  <r>
    <x v="1"/>
    <x v="9"/>
    <x v="1"/>
    <x v="35"/>
    <x v="6"/>
    <x v="127"/>
    <x v="130"/>
    <x v="4"/>
    <m/>
    <m/>
    <m/>
    <n v="0.05"/>
    <n v="0.05"/>
  </r>
  <r>
    <x v="1"/>
    <x v="9"/>
    <x v="1"/>
    <x v="43"/>
    <x v="0"/>
    <x v="128"/>
    <x v="131"/>
    <x v="4"/>
    <m/>
    <m/>
    <m/>
    <n v="0.25"/>
    <n v="0.25"/>
  </r>
  <r>
    <x v="1"/>
    <x v="9"/>
    <x v="1"/>
    <x v="43"/>
    <x v="0"/>
    <x v="128"/>
    <x v="131"/>
    <x v="4"/>
    <m/>
    <m/>
    <m/>
    <n v="0.25"/>
    <n v="0.25"/>
  </r>
  <r>
    <x v="1"/>
    <x v="9"/>
    <x v="1"/>
    <x v="43"/>
    <x v="2"/>
    <x v="129"/>
    <x v="132"/>
    <x v="4"/>
    <m/>
    <m/>
    <m/>
    <n v="0.25"/>
    <n v="0.25"/>
  </r>
  <r>
    <x v="1"/>
    <x v="9"/>
    <x v="1"/>
    <x v="43"/>
    <x v="6"/>
    <x v="130"/>
    <x v="133"/>
    <x v="4"/>
    <m/>
    <m/>
    <m/>
    <n v="0.2"/>
    <n v="0.2"/>
  </r>
  <r>
    <x v="1"/>
    <x v="9"/>
    <x v="1"/>
    <x v="29"/>
    <x v="6"/>
    <x v="131"/>
    <x v="134"/>
    <x v="4"/>
    <m/>
    <m/>
    <m/>
    <n v="0.2"/>
    <n v="0.2"/>
  </r>
  <r>
    <x v="1"/>
    <x v="9"/>
    <x v="1"/>
    <x v="32"/>
    <x v="5"/>
    <x v="28"/>
    <x v="28"/>
    <x v="3"/>
    <m/>
    <m/>
    <m/>
    <n v="3.9"/>
    <n v="3.9"/>
  </r>
  <r>
    <x v="1"/>
    <x v="9"/>
    <x v="2"/>
    <x v="33"/>
    <x v="5"/>
    <x v="28"/>
    <x v="28"/>
    <x v="3"/>
    <n v="0.79999999999999993"/>
    <n v="0.95000000000000007"/>
    <n v="1.1500000000000001"/>
    <n v="3.9"/>
    <n v="6.8000000000000007"/>
  </r>
  <r>
    <x v="1"/>
    <x v="10"/>
    <x v="0"/>
    <x v="44"/>
    <x v="0"/>
    <x v="132"/>
    <x v="135"/>
    <x v="1"/>
    <m/>
    <m/>
    <n v="1.4999999999999999E-2"/>
    <m/>
    <n v="1.4999999999999999E-2"/>
  </r>
  <r>
    <x v="1"/>
    <x v="10"/>
    <x v="0"/>
    <x v="2"/>
    <x v="6"/>
    <x v="133"/>
    <x v="135"/>
    <x v="1"/>
    <m/>
    <m/>
    <n v="0.05"/>
    <m/>
    <n v="0.05"/>
  </r>
  <r>
    <x v="1"/>
    <x v="10"/>
    <x v="0"/>
    <x v="3"/>
    <x v="6"/>
    <x v="134"/>
    <x v="135"/>
    <x v="1"/>
    <m/>
    <m/>
    <n v="0.05"/>
    <m/>
    <n v="0.05"/>
  </r>
  <r>
    <x v="1"/>
    <x v="10"/>
    <x v="0"/>
    <x v="14"/>
    <x v="6"/>
    <x v="116"/>
    <x v="136"/>
    <x v="2"/>
    <m/>
    <n v="0.05"/>
    <m/>
    <m/>
    <n v="0.05"/>
  </r>
  <r>
    <x v="1"/>
    <x v="10"/>
    <x v="0"/>
    <x v="0"/>
    <x v="2"/>
    <x v="135"/>
    <x v="135"/>
    <x v="2"/>
    <m/>
    <n v="0.09"/>
    <m/>
    <m/>
    <n v="0.09"/>
  </r>
  <r>
    <x v="1"/>
    <x v="10"/>
    <x v="0"/>
    <x v="8"/>
    <x v="2"/>
    <x v="136"/>
    <x v="135"/>
    <x v="1"/>
    <m/>
    <m/>
    <n v="0.03"/>
    <m/>
    <n v="0.03"/>
  </r>
  <r>
    <x v="1"/>
    <x v="10"/>
    <x v="0"/>
    <x v="9"/>
    <x v="2"/>
    <x v="10"/>
    <x v="135"/>
    <x v="2"/>
    <m/>
    <n v="0.03"/>
    <m/>
    <m/>
    <n v="0.03"/>
  </r>
  <r>
    <x v="1"/>
    <x v="10"/>
    <x v="0"/>
    <x v="9"/>
    <x v="6"/>
    <x v="137"/>
    <x v="135"/>
    <x v="1"/>
    <m/>
    <m/>
    <n v="0.03"/>
    <m/>
    <n v="0.03"/>
  </r>
  <r>
    <x v="1"/>
    <x v="10"/>
    <x v="0"/>
    <x v="9"/>
    <x v="6"/>
    <x v="106"/>
    <x v="135"/>
    <x v="1"/>
    <m/>
    <m/>
    <n v="0.03"/>
    <m/>
    <n v="0.03"/>
  </r>
  <r>
    <x v="1"/>
    <x v="10"/>
    <x v="0"/>
    <x v="13"/>
    <x v="6"/>
    <x v="138"/>
    <x v="135"/>
    <x v="1"/>
    <m/>
    <m/>
    <n v="0.05"/>
    <m/>
    <n v="0.05"/>
  </r>
  <r>
    <x v="1"/>
    <x v="10"/>
    <x v="0"/>
    <x v="13"/>
    <x v="6"/>
    <x v="139"/>
    <x v="135"/>
    <x v="1"/>
    <m/>
    <m/>
    <n v="0.05"/>
    <m/>
    <n v="0.05"/>
  </r>
  <r>
    <x v="1"/>
    <x v="10"/>
    <x v="0"/>
    <x v="15"/>
    <x v="0"/>
    <x v="22"/>
    <x v="137"/>
    <x v="1"/>
    <m/>
    <m/>
    <n v="0.02"/>
    <m/>
    <n v="0.02"/>
  </r>
  <r>
    <x v="1"/>
    <x v="10"/>
    <x v="0"/>
    <x v="15"/>
    <x v="6"/>
    <x v="73"/>
    <x v="137"/>
    <x v="1"/>
    <m/>
    <m/>
    <n v="0.05"/>
    <m/>
    <n v="0.05"/>
  </r>
  <r>
    <x v="1"/>
    <x v="10"/>
    <x v="0"/>
    <x v="12"/>
    <x v="0"/>
    <x v="19"/>
    <x v="138"/>
    <x v="1"/>
    <m/>
    <m/>
    <n v="0.1"/>
    <m/>
    <n v="0.1"/>
  </r>
  <r>
    <x v="1"/>
    <x v="10"/>
    <x v="0"/>
    <x v="12"/>
    <x v="6"/>
    <x v="140"/>
    <x v="138"/>
    <x v="1"/>
    <m/>
    <m/>
    <n v="0.1"/>
    <m/>
    <n v="0.1"/>
  </r>
  <r>
    <x v="1"/>
    <x v="10"/>
    <x v="0"/>
    <x v="12"/>
    <x v="6"/>
    <x v="140"/>
    <x v="139"/>
    <x v="1"/>
    <m/>
    <m/>
    <n v="0.05"/>
    <m/>
    <n v="0.05"/>
  </r>
  <r>
    <x v="1"/>
    <x v="10"/>
    <x v="0"/>
    <x v="12"/>
    <x v="6"/>
    <x v="141"/>
    <x v="139"/>
    <x v="1"/>
    <m/>
    <m/>
    <n v="0.05"/>
    <m/>
    <n v="0.05"/>
  </r>
  <r>
    <x v="1"/>
    <x v="10"/>
    <x v="0"/>
    <x v="12"/>
    <x v="6"/>
    <x v="142"/>
    <x v="139"/>
    <x v="1"/>
    <m/>
    <m/>
    <n v="0.05"/>
    <m/>
    <n v="0.05"/>
  </r>
  <r>
    <x v="1"/>
    <x v="10"/>
    <x v="0"/>
    <x v="45"/>
    <x v="0"/>
    <x v="143"/>
    <x v="135"/>
    <x v="1"/>
    <m/>
    <m/>
    <n v="0.01"/>
    <m/>
    <n v="0.01"/>
  </r>
  <r>
    <x v="1"/>
    <x v="10"/>
    <x v="0"/>
    <x v="45"/>
    <x v="6"/>
    <x v="144"/>
    <x v="135"/>
    <x v="1"/>
    <m/>
    <m/>
    <n v="0.01"/>
    <m/>
    <n v="0.01"/>
  </r>
  <r>
    <x v="1"/>
    <x v="10"/>
    <x v="0"/>
    <x v="10"/>
    <x v="3"/>
    <x v="13"/>
    <x v="140"/>
    <x v="0"/>
    <n v="0.2"/>
    <m/>
    <m/>
    <m/>
    <n v="0.2"/>
  </r>
  <r>
    <x v="1"/>
    <x v="10"/>
    <x v="0"/>
    <x v="10"/>
    <x v="6"/>
    <x v="145"/>
    <x v="140"/>
    <x v="1"/>
    <m/>
    <m/>
    <n v="0.1"/>
    <m/>
    <n v="0.1"/>
  </r>
  <r>
    <x v="1"/>
    <x v="10"/>
    <x v="0"/>
    <x v="10"/>
    <x v="6"/>
    <x v="146"/>
    <x v="140"/>
    <x v="1"/>
    <m/>
    <m/>
    <n v="0.1"/>
    <m/>
    <n v="0.1"/>
  </r>
  <r>
    <x v="1"/>
    <x v="10"/>
    <x v="0"/>
    <x v="11"/>
    <x v="6"/>
    <x v="147"/>
    <x v="135"/>
    <x v="2"/>
    <m/>
    <n v="0.06"/>
    <m/>
    <m/>
    <n v="0.06"/>
  </r>
  <r>
    <x v="1"/>
    <x v="10"/>
    <x v="0"/>
    <x v="1"/>
    <x v="3"/>
    <x v="102"/>
    <x v="141"/>
    <x v="0"/>
    <n v="0.2"/>
    <m/>
    <m/>
    <m/>
    <n v="0.2"/>
  </r>
  <r>
    <x v="1"/>
    <x v="10"/>
    <x v="0"/>
    <x v="1"/>
    <x v="3"/>
    <x v="102"/>
    <x v="142"/>
    <x v="0"/>
    <n v="0.1"/>
    <m/>
    <m/>
    <m/>
    <n v="0.1"/>
  </r>
  <r>
    <x v="1"/>
    <x v="10"/>
    <x v="0"/>
    <x v="1"/>
    <x v="11"/>
    <x v="148"/>
    <x v="143"/>
    <x v="0"/>
    <n v="0.5"/>
    <m/>
    <m/>
    <m/>
    <n v="0.5"/>
  </r>
  <r>
    <x v="1"/>
    <x v="10"/>
    <x v="0"/>
    <x v="1"/>
    <x v="11"/>
    <x v="149"/>
    <x v="144"/>
    <x v="0"/>
    <n v="0.75"/>
    <m/>
    <m/>
    <m/>
    <n v="0.75"/>
  </r>
  <r>
    <x v="1"/>
    <x v="10"/>
    <x v="0"/>
    <x v="1"/>
    <x v="11"/>
    <x v="150"/>
    <x v="145"/>
    <x v="0"/>
    <n v="0.9"/>
    <m/>
    <m/>
    <m/>
    <n v="0.9"/>
  </r>
  <r>
    <x v="1"/>
    <x v="10"/>
    <x v="0"/>
    <x v="1"/>
    <x v="11"/>
    <x v="150"/>
    <x v="146"/>
    <x v="0"/>
    <n v="0.1"/>
    <m/>
    <m/>
    <m/>
    <n v="0.1"/>
  </r>
  <r>
    <x v="1"/>
    <x v="10"/>
    <x v="0"/>
    <x v="1"/>
    <x v="2"/>
    <x v="151"/>
    <x v="147"/>
    <x v="2"/>
    <m/>
    <n v="0.2"/>
    <m/>
    <m/>
    <n v="0.2"/>
  </r>
  <r>
    <x v="1"/>
    <x v="10"/>
    <x v="0"/>
    <x v="1"/>
    <x v="2"/>
    <x v="152"/>
    <x v="135"/>
    <x v="2"/>
    <m/>
    <n v="0.08"/>
    <m/>
    <m/>
    <n v="0.08"/>
  </r>
  <r>
    <x v="1"/>
    <x v="10"/>
    <x v="0"/>
    <x v="1"/>
    <x v="6"/>
    <x v="153"/>
    <x v="135"/>
    <x v="1"/>
    <m/>
    <m/>
    <n v="0.1"/>
    <m/>
    <n v="0.1"/>
  </r>
  <r>
    <x v="1"/>
    <x v="10"/>
    <x v="0"/>
    <x v="1"/>
    <x v="6"/>
    <x v="154"/>
    <x v="135"/>
    <x v="2"/>
    <m/>
    <n v="0.12"/>
    <m/>
    <m/>
    <n v="0.12"/>
  </r>
  <r>
    <x v="1"/>
    <x v="10"/>
    <x v="0"/>
    <x v="16"/>
    <x v="5"/>
    <x v="28"/>
    <x v="28"/>
    <x v="3"/>
    <n v="2.75"/>
    <n v="0.63"/>
    <n v="1.0450000000000002"/>
    <m/>
    <n v="4.4249999999999998"/>
  </r>
  <r>
    <x v="1"/>
    <x v="10"/>
    <x v="1"/>
    <x v="19"/>
    <x v="3"/>
    <x v="155"/>
    <x v="136"/>
    <x v="4"/>
    <m/>
    <m/>
    <m/>
    <n v="0.05"/>
    <n v="0.05"/>
  </r>
  <r>
    <x v="1"/>
    <x v="10"/>
    <x v="1"/>
    <x v="19"/>
    <x v="6"/>
    <x v="156"/>
    <x v="136"/>
    <x v="4"/>
    <m/>
    <m/>
    <m/>
    <n v="0.12"/>
    <n v="0.12"/>
  </r>
  <r>
    <x v="1"/>
    <x v="10"/>
    <x v="1"/>
    <x v="42"/>
    <x v="6"/>
    <x v="157"/>
    <x v="136"/>
    <x v="4"/>
    <m/>
    <m/>
    <m/>
    <n v="0.03"/>
    <n v="0.03"/>
  </r>
  <r>
    <x v="1"/>
    <x v="10"/>
    <x v="1"/>
    <x v="31"/>
    <x v="6"/>
    <x v="158"/>
    <x v="148"/>
    <x v="4"/>
    <m/>
    <m/>
    <m/>
    <n v="0.4"/>
    <n v="0.4"/>
  </r>
  <r>
    <x v="1"/>
    <x v="10"/>
    <x v="1"/>
    <x v="24"/>
    <x v="6"/>
    <x v="159"/>
    <x v="135"/>
    <x v="4"/>
    <m/>
    <m/>
    <m/>
    <n v="0.05"/>
    <n v="0.05"/>
  </r>
  <r>
    <x v="1"/>
    <x v="10"/>
    <x v="1"/>
    <x v="46"/>
    <x v="6"/>
    <x v="160"/>
    <x v="136"/>
    <x v="4"/>
    <m/>
    <m/>
    <m/>
    <n v="4.4999999999999998E-2"/>
    <n v="4.4999999999999998E-2"/>
  </r>
  <r>
    <x v="1"/>
    <x v="10"/>
    <x v="1"/>
    <x v="35"/>
    <x v="6"/>
    <x v="88"/>
    <x v="149"/>
    <x v="4"/>
    <m/>
    <m/>
    <m/>
    <n v="0.05"/>
    <n v="0.05"/>
  </r>
  <r>
    <x v="1"/>
    <x v="10"/>
    <x v="1"/>
    <x v="35"/>
    <x v="6"/>
    <x v="161"/>
    <x v="135"/>
    <x v="4"/>
    <m/>
    <m/>
    <m/>
    <n v="0.12"/>
    <n v="0.12"/>
  </r>
  <r>
    <x v="1"/>
    <x v="10"/>
    <x v="1"/>
    <x v="25"/>
    <x v="6"/>
    <x v="162"/>
    <x v="136"/>
    <x v="4"/>
    <m/>
    <m/>
    <m/>
    <n v="0.03"/>
    <n v="0.03"/>
  </r>
  <r>
    <x v="1"/>
    <x v="10"/>
    <x v="1"/>
    <x v="26"/>
    <x v="6"/>
    <x v="163"/>
    <x v="136"/>
    <x v="4"/>
    <m/>
    <m/>
    <m/>
    <n v="0.06"/>
    <n v="0.06"/>
  </r>
  <r>
    <x v="1"/>
    <x v="10"/>
    <x v="1"/>
    <x v="27"/>
    <x v="0"/>
    <x v="46"/>
    <x v="136"/>
    <x v="4"/>
    <m/>
    <m/>
    <m/>
    <n v="0.05"/>
    <n v="0.05"/>
  </r>
  <r>
    <x v="1"/>
    <x v="10"/>
    <x v="1"/>
    <x v="27"/>
    <x v="2"/>
    <x v="47"/>
    <x v="136"/>
    <x v="4"/>
    <m/>
    <m/>
    <m/>
    <n v="0.02"/>
    <n v="0.02"/>
  </r>
  <r>
    <x v="1"/>
    <x v="10"/>
    <x v="1"/>
    <x v="27"/>
    <x v="6"/>
    <x v="164"/>
    <x v="136"/>
    <x v="4"/>
    <m/>
    <m/>
    <m/>
    <n v="0.03"/>
    <n v="0.03"/>
  </r>
  <r>
    <x v="1"/>
    <x v="10"/>
    <x v="1"/>
    <x v="29"/>
    <x v="0"/>
    <x v="63"/>
    <x v="136"/>
    <x v="4"/>
    <m/>
    <m/>
    <m/>
    <n v="0.05"/>
    <n v="0.05"/>
  </r>
  <r>
    <x v="1"/>
    <x v="10"/>
    <x v="1"/>
    <x v="29"/>
    <x v="6"/>
    <x v="165"/>
    <x v="136"/>
    <x v="4"/>
    <m/>
    <m/>
    <m/>
    <n v="0.12"/>
    <n v="0.12"/>
  </r>
  <r>
    <x v="1"/>
    <x v="10"/>
    <x v="1"/>
    <x v="29"/>
    <x v="6"/>
    <x v="166"/>
    <x v="150"/>
    <x v="4"/>
    <m/>
    <m/>
    <m/>
    <n v="0.2"/>
    <n v="0.2"/>
  </r>
  <r>
    <x v="1"/>
    <x v="10"/>
    <x v="1"/>
    <x v="38"/>
    <x v="6"/>
    <x v="167"/>
    <x v="135"/>
    <x v="4"/>
    <m/>
    <m/>
    <m/>
    <n v="0.03"/>
    <n v="0.03"/>
  </r>
  <r>
    <x v="1"/>
    <x v="10"/>
    <x v="1"/>
    <x v="38"/>
    <x v="6"/>
    <x v="168"/>
    <x v="135"/>
    <x v="4"/>
    <m/>
    <m/>
    <m/>
    <n v="0.03"/>
    <n v="0.03"/>
  </r>
  <r>
    <x v="1"/>
    <x v="10"/>
    <x v="1"/>
    <x v="30"/>
    <x v="6"/>
    <x v="169"/>
    <x v="135"/>
    <x v="4"/>
    <m/>
    <m/>
    <m/>
    <n v="0.06"/>
    <n v="0.06"/>
  </r>
  <r>
    <x v="1"/>
    <x v="10"/>
    <x v="1"/>
    <x v="43"/>
    <x v="6"/>
    <x v="170"/>
    <x v="139"/>
    <x v="4"/>
    <m/>
    <m/>
    <m/>
    <n v="0.03"/>
    <n v="0.03"/>
  </r>
  <r>
    <x v="1"/>
    <x v="10"/>
    <x v="1"/>
    <x v="31"/>
    <x v="6"/>
    <x v="83"/>
    <x v="136"/>
    <x v="4"/>
    <m/>
    <m/>
    <m/>
    <n v="0.05"/>
    <n v="0.05"/>
  </r>
  <r>
    <x v="1"/>
    <x v="10"/>
    <x v="1"/>
    <x v="34"/>
    <x v="6"/>
    <x v="171"/>
    <x v="136"/>
    <x v="4"/>
    <m/>
    <m/>
    <m/>
    <n v="0.03"/>
    <n v="0.03"/>
  </r>
  <r>
    <x v="1"/>
    <x v="10"/>
    <x v="1"/>
    <x v="20"/>
    <x v="6"/>
    <x v="81"/>
    <x v="136"/>
    <x v="4"/>
    <m/>
    <m/>
    <m/>
    <n v="0.05"/>
    <n v="0.05"/>
  </r>
  <r>
    <x v="1"/>
    <x v="10"/>
    <x v="1"/>
    <x v="20"/>
    <x v="6"/>
    <x v="82"/>
    <x v="136"/>
    <x v="4"/>
    <m/>
    <m/>
    <m/>
    <n v="0.05"/>
    <n v="0.05"/>
  </r>
  <r>
    <x v="1"/>
    <x v="10"/>
    <x v="1"/>
    <x v="32"/>
    <x v="5"/>
    <x v="28"/>
    <x v="28"/>
    <x v="3"/>
    <m/>
    <m/>
    <m/>
    <n v="1.7550000000000003"/>
    <n v="1.7550000000000003"/>
  </r>
  <r>
    <x v="1"/>
    <x v="10"/>
    <x v="2"/>
    <x v="33"/>
    <x v="5"/>
    <x v="28"/>
    <x v="28"/>
    <x v="3"/>
    <n v="2.75"/>
    <n v="0.63"/>
    <n v="1.0450000000000002"/>
    <n v="1.7550000000000003"/>
    <n v="6.18"/>
  </r>
  <r>
    <x v="1"/>
    <x v="11"/>
    <x v="0"/>
    <x v="1"/>
    <x v="11"/>
    <x v="148"/>
    <x v="151"/>
    <x v="0"/>
    <n v="0.5"/>
    <m/>
    <m/>
    <m/>
    <n v="0.5"/>
  </r>
  <r>
    <x v="1"/>
    <x v="11"/>
    <x v="0"/>
    <x v="1"/>
    <x v="11"/>
    <x v="149"/>
    <x v="152"/>
    <x v="0"/>
    <n v="0.25"/>
    <m/>
    <m/>
    <m/>
    <n v="0.25"/>
  </r>
  <r>
    <x v="1"/>
    <x v="11"/>
    <x v="0"/>
    <x v="16"/>
    <x v="5"/>
    <x v="28"/>
    <x v="28"/>
    <x v="3"/>
    <n v="0.75"/>
    <n v="0"/>
    <n v="0"/>
    <m/>
    <n v="0.75"/>
  </r>
  <r>
    <x v="1"/>
    <x v="11"/>
    <x v="2"/>
    <x v="33"/>
    <x v="5"/>
    <x v="28"/>
    <x v="28"/>
    <x v="3"/>
    <n v="0.75"/>
    <n v="0"/>
    <n v="0"/>
    <m/>
    <n v="0.75"/>
  </r>
  <r>
    <x v="1"/>
    <x v="12"/>
    <x v="0"/>
    <x v="10"/>
    <x v="3"/>
    <x v="13"/>
    <x v="153"/>
    <x v="0"/>
    <n v="0.3"/>
    <m/>
    <m/>
    <m/>
    <n v="0.3"/>
  </r>
  <r>
    <x v="1"/>
    <x v="12"/>
    <x v="0"/>
    <x v="10"/>
    <x v="0"/>
    <x v="12"/>
    <x v="154"/>
    <x v="1"/>
    <m/>
    <m/>
    <n v="0.15"/>
    <m/>
    <n v="0.15"/>
  </r>
  <r>
    <x v="1"/>
    <x v="12"/>
    <x v="0"/>
    <x v="10"/>
    <x v="6"/>
    <x v="114"/>
    <x v="155"/>
    <x v="2"/>
    <m/>
    <n v="0.2"/>
    <m/>
    <m/>
    <n v="0.2"/>
  </r>
  <r>
    <x v="1"/>
    <x v="12"/>
    <x v="0"/>
    <x v="10"/>
    <x v="6"/>
    <x v="172"/>
    <x v="156"/>
    <x v="1"/>
    <m/>
    <m/>
    <n v="0.25"/>
    <m/>
    <n v="0.25"/>
  </r>
  <r>
    <x v="1"/>
    <x v="12"/>
    <x v="0"/>
    <x v="10"/>
    <x v="6"/>
    <x v="172"/>
    <x v="157"/>
    <x v="1"/>
    <m/>
    <m/>
    <n v="0.1"/>
    <m/>
    <n v="0.1"/>
  </r>
  <r>
    <x v="1"/>
    <x v="12"/>
    <x v="0"/>
    <x v="10"/>
    <x v="6"/>
    <x v="172"/>
    <x v="158"/>
    <x v="1"/>
    <m/>
    <m/>
    <n v="0.05"/>
    <m/>
    <n v="0.05"/>
  </r>
  <r>
    <x v="1"/>
    <x v="12"/>
    <x v="0"/>
    <x v="4"/>
    <x v="0"/>
    <x v="4"/>
    <x v="159"/>
    <x v="1"/>
    <m/>
    <m/>
    <n v="0.05"/>
    <m/>
    <n v="0.05"/>
  </r>
  <r>
    <x v="1"/>
    <x v="12"/>
    <x v="0"/>
    <x v="4"/>
    <x v="2"/>
    <x v="173"/>
    <x v="159"/>
    <x v="1"/>
    <m/>
    <m/>
    <n v="0.5"/>
    <m/>
    <n v="0.5"/>
  </r>
  <r>
    <x v="1"/>
    <x v="12"/>
    <x v="0"/>
    <x v="1"/>
    <x v="7"/>
    <x v="59"/>
    <x v="160"/>
    <x v="0"/>
    <n v="0.2"/>
    <m/>
    <m/>
    <m/>
    <n v="0.2"/>
  </r>
  <r>
    <x v="1"/>
    <x v="12"/>
    <x v="0"/>
    <x v="1"/>
    <x v="3"/>
    <x v="174"/>
    <x v="161"/>
    <x v="0"/>
    <n v="0.5"/>
    <m/>
    <m/>
    <m/>
    <n v="0.5"/>
  </r>
  <r>
    <x v="1"/>
    <x v="12"/>
    <x v="0"/>
    <x v="1"/>
    <x v="3"/>
    <x v="102"/>
    <x v="162"/>
    <x v="0"/>
    <n v="0.2"/>
    <m/>
    <m/>
    <m/>
    <n v="0.2"/>
  </r>
  <r>
    <x v="1"/>
    <x v="12"/>
    <x v="0"/>
    <x v="16"/>
    <x v="5"/>
    <x v="28"/>
    <x v="28"/>
    <x v="3"/>
    <n v="1.2"/>
    <n v="0.2"/>
    <n v="1.1000000000000001"/>
    <m/>
    <n v="2.5"/>
  </r>
  <r>
    <x v="1"/>
    <x v="12"/>
    <x v="1"/>
    <x v="22"/>
    <x v="0"/>
    <x v="38"/>
    <x v="163"/>
    <x v="4"/>
    <m/>
    <m/>
    <m/>
    <n v="0.1"/>
    <n v="0.1"/>
  </r>
  <r>
    <x v="1"/>
    <x v="12"/>
    <x v="1"/>
    <x v="22"/>
    <x v="3"/>
    <x v="175"/>
    <x v="164"/>
    <x v="4"/>
    <m/>
    <m/>
    <m/>
    <n v="0.1"/>
    <n v="0.1"/>
  </r>
  <r>
    <x v="1"/>
    <x v="12"/>
    <x v="1"/>
    <x v="22"/>
    <x v="3"/>
    <x v="176"/>
    <x v="165"/>
    <x v="4"/>
    <m/>
    <m/>
    <m/>
    <n v="0.3"/>
    <n v="0.3"/>
  </r>
  <r>
    <x v="1"/>
    <x v="12"/>
    <x v="1"/>
    <x v="22"/>
    <x v="2"/>
    <x v="177"/>
    <x v="166"/>
    <x v="4"/>
    <m/>
    <m/>
    <m/>
    <n v="0.3"/>
    <n v="0.3"/>
  </r>
  <r>
    <x v="1"/>
    <x v="12"/>
    <x v="1"/>
    <x v="22"/>
    <x v="2"/>
    <x v="178"/>
    <x v="167"/>
    <x v="4"/>
    <m/>
    <m/>
    <m/>
    <n v="0.3"/>
    <n v="0.3"/>
  </r>
  <r>
    <x v="1"/>
    <x v="12"/>
    <x v="1"/>
    <x v="22"/>
    <x v="6"/>
    <x v="179"/>
    <x v="167"/>
    <x v="4"/>
    <m/>
    <m/>
    <m/>
    <n v="0.2"/>
    <n v="0.2"/>
  </r>
  <r>
    <x v="1"/>
    <x v="12"/>
    <x v="1"/>
    <x v="22"/>
    <x v="6"/>
    <x v="180"/>
    <x v="167"/>
    <x v="4"/>
    <m/>
    <m/>
    <m/>
    <n v="0.2"/>
    <n v="0.2"/>
  </r>
  <r>
    <x v="1"/>
    <x v="12"/>
    <x v="1"/>
    <x v="22"/>
    <x v="6"/>
    <x v="181"/>
    <x v="166"/>
    <x v="4"/>
    <m/>
    <m/>
    <m/>
    <n v="0.2"/>
    <n v="0.2"/>
  </r>
  <r>
    <x v="1"/>
    <x v="12"/>
    <x v="1"/>
    <x v="35"/>
    <x v="6"/>
    <x v="62"/>
    <x v="168"/>
    <x v="4"/>
    <m/>
    <m/>
    <m/>
    <n v="0.1"/>
    <n v="0.1"/>
  </r>
  <r>
    <x v="1"/>
    <x v="12"/>
    <x v="1"/>
    <x v="29"/>
    <x v="2"/>
    <x v="182"/>
    <x v="169"/>
    <x v="4"/>
    <m/>
    <m/>
    <m/>
    <n v="0.1"/>
    <n v="0.1"/>
  </r>
  <r>
    <x v="1"/>
    <x v="12"/>
    <x v="1"/>
    <x v="43"/>
    <x v="6"/>
    <x v="183"/>
    <x v="170"/>
    <x v="4"/>
    <m/>
    <m/>
    <m/>
    <n v="0.2"/>
    <n v="0.2"/>
  </r>
  <r>
    <x v="1"/>
    <x v="12"/>
    <x v="1"/>
    <x v="32"/>
    <x v="5"/>
    <x v="28"/>
    <x v="28"/>
    <x v="3"/>
    <m/>
    <m/>
    <m/>
    <n v="2.1"/>
    <n v="2.1"/>
  </r>
  <r>
    <x v="1"/>
    <x v="12"/>
    <x v="2"/>
    <x v="33"/>
    <x v="5"/>
    <x v="28"/>
    <x v="28"/>
    <x v="3"/>
    <n v="1.2"/>
    <n v="0.2"/>
    <n v="1.1000000000000001"/>
    <n v="2.1"/>
    <n v="4.5999999999999996"/>
  </r>
  <r>
    <x v="1"/>
    <x v="13"/>
    <x v="0"/>
    <x v="13"/>
    <x v="0"/>
    <x v="20"/>
    <x v="171"/>
    <x v="1"/>
    <m/>
    <m/>
    <n v="0.05"/>
    <m/>
    <n v="0.05"/>
  </r>
  <r>
    <x v="1"/>
    <x v="13"/>
    <x v="0"/>
    <x v="13"/>
    <x v="6"/>
    <x v="138"/>
    <x v="171"/>
    <x v="1"/>
    <m/>
    <m/>
    <n v="0.15"/>
    <m/>
    <n v="0.15"/>
  </r>
  <r>
    <x v="1"/>
    <x v="13"/>
    <x v="0"/>
    <x v="13"/>
    <x v="6"/>
    <x v="139"/>
    <x v="171"/>
    <x v="1"/>
    <m/>
    <m/>
    <n v="0.1"/>
    <m/>
    <n v="0.1"/>
  </r>
  <r>
    <x v="1"/>
    <x v="13"/>
    <x v="0"/>
    <x v="47"/>
    <x v="0"/>
    <x v="184"/>
    <x v="172"/>
    <x v="1"/>
    <m/>
    <m/>
    <n v="1.4999999999999999E-2"/>
    <m/>
    <n v="1.4999999999999999E-2"/>
  </r>
  <r>
    <x v="1"/>
    <x v="13"/>
    <x v="0"/>
    <x v="1"/>
    <x v="11"/>
    <x v="108"/>
    <x v="173"/>
    <x v="0"/>
    <n v="0.25"/>
    <m/>
    <m/>
    <m/>
    <n v="0.25"/>
  </r>
  <r>
    <x v="1"/>
    <x v="13"/>
    <x v="0"/>
    <x v="48"/>
    <x v="0"/>
    <x v="185"/>
    <x v="171"/>
    <x v="1"/>
    <m/>
    <m/>
    <n v="0.05"/>
    <m/>
    <n v="0.05"/>
  </r>
  <r>
    <x v="1"/>
    <x v="13"/>
    <x v="0"/>
    <x v="16"/>
    <x v="5"/>
    <x v="28"/>
    <x v="28"/>
    <x v="3"/>
    <n v="0.25"/>
    <n v="0"/>
    <n v="0.36500000000000005"/>
    <m/>
    <n v="0.61499999999999999"/>
  </r>
  <r>
    <x v="1"/>
    <x v="13"/>
    <x v="1"/>
    <x v="38"/>
    <x v="0"/>
    <x v="93"/>
    <x v="174"/>
    <x v="4"/>
    <m/>
    <m/>
    <m/>
    <n v="0.15"/>
    <n v="0.15"/>
  </r>
  <r>
    <x v="1"/>
    <x v="13"/>
    <x v="1"/>
    <x v="38"/>
    <x v="6"/>
    <x v="168"/>
    <x v="175"/>
    <x v="4"/>
    <m/>
    <m/>
    <m/>
    <n v="0.1"/>
    <n v="0.1"/>
  </r>
  <r>
    <x v="1"/>
    <x v="13"/>
    <x v="1"/>
    <x v="32"/>
    <x v="5"/>
    <x v="28"/>
    <x v="28"/>
    <x v="3"/>
    <m/>
    <m/>
    <m/>
    <n v="0.25"/>
    <n v="0.25"/>
  </r>
  <r>
    <x v="1"/>
    <x v="13"/>
    <x v="2"/>
    <x v="33"/>
    <x v="5"/>
    <x v="28"/>
    <x v="28"/>
    <x v="3"/>
    <n v="0.25"/>
    <n v="0"/>
    <n v="0.36500000000000005"/>
    <n v="0.25"/>
    <n v="0.86499999999999999"/>
  </r>
  <r>
    <x v="1"/>
    <x v="14"/>
    <x v="0"/>
    <x v="3"/>
    <x v="0"/>
    <x v="3"/>
    <x v="176"/>
    <x v="2"/>
    <m/>
    <n v="0.1"/>
    <m/>
    <m/>
    <n v="0.1"/>
  </r>
  <r>
    <x v="1"/>
    <x v="14"/>
    <x v="0"/>
    <x v="3"/>
    <x v="6"/>
    <x v="186"/>
    <x v="177"/>
    <x v="2"/>
    <m/>
    <n v="0.2"/>
    <m/>
    <m/>
    <n v="0.2"/>
  </r>
  <r>
    <x v="1"/>
    <x v="14"/>
    <x v="0"/>
    <x v="3"/>
    <x v="6"/>
    <x v="134"/>
    <x v="178"/>
    <x v="2"/>
    <m/>
    <n v="0.1"/>
    <m/>
    <m/>
    <n v="0.1"/>
  </r>
  <r>
    <x v="1"/>
    <x v="14"/>
    <x v="0"/>
    <x v="9"/>
    <x v="2"/>
    <x v="187"/>
    <x v="179"/>
    <x v="1"/>
    <m/>
    <m/>
    <n v="0.15"/>
    <m/>
    <n v="0.15"/>
  </r>
  <r>
    <x v="1"/>
    <x v="14"/>
    <x v="0"/>
    <x v="1"/>
    <x v="6"/>
    <x v="188"/>
    <x v="180"/>
    <x v="2"/>
    <m/>
    <n v="0.2"/>
    <m/>
    <m/>
    <n v="0.2"/>
  </r>
  <r>
    <x v="1"/>
    <x v="14"/>
    <x v="0"/>
    <x v="16"/>
    <x v="5"/>
    <x v="28"/>
    <x v="28"/>
    <x v="3"/>
    <n v="0"/>
    <n v="0.60000000000000009"/>
    <n v="0.15"/>
    <m/>
    <n v="0.75000000000000011"/>
  </r>
  <r>
    <x v="1"/>
    <x v="14"/>
    <x v="1"/>
    <x v="18"/>
    <x v="2"/>
    <x v="31"/>
    <x v="181"/>
    <x v="4"/>
    <m/>
    <m/>
    <m/>
    <n v="0.2"/>
    <n v="0.2"/>
  </r>
  <r>
    <x v="1"/>
    <x v="14"/>
    <x v="1"/>
    <x v="19"/>
    <x v="0"/>
    <x v="189"/>
    <x v="17"/>
    <x v="4"/>
    <m/>
    <m/>
    <m/>
    <n v="0.1"/>
    <n v="0.1"/>
  </r>
  <r>
    <x v="1"/>
    <x v="14"/>
    <x v="1"/>
    <x v="19"/>
    <x v="6"/>
    <x v="190"/>
    <x v="182"/>
    <x v="4"/>
    <m/>
    <m/>
    <m/>
    <n v="0.2"/>
    <n v="0.2"/>
  </r>
  <r>
    <x v="1"/>
    <x v="14"/>
    <x v="1"/>
    <x v="19"/>
    <x v="6"/>
    <x v="191"/>
    <x v="182"/>
    <x v="4"/>
    <m/>
    <m/>
    <m/>
    <n v="0.1"/>
    <n v="0.1"/>
  </r>
  <r>
    <x v="1"/>
    <x v="14"/>
    <x v="1"/>
    <x v="26"/>
    <x v="0"/>
    <x v="43"/>
    <x v="183"/>
    <x v="4"/>
    <m/>
    <m/>
    <m/>
    <n v="0.05"/>
    <n v="0.05"/>
  </r>
  <r>
    <x v="1"/>
    <x v="14"/>
    <x v="1"/>
    <x v="38"/>
    <x v="2"/>
    <x v="192"/>
    <x v="184"/>
    <x v="4"/>
    <m/>
    <m/>
    <m/>
    <n v="0.2"/>
    <n v="0.2"/>
  </r>
  <r>
    <x v="1"/>
    <x v="14"/>
    <x v="1"/>
    <x v="32"/>
    <x v="5"/>
    <x v="28"/>
    <x v="28"/>
    <x v="3"/>
    <m/>
    <m/>
    <m/>
    <n v="0.85000000000000009"/>
    <n v="0.85000000000000009"/>
  </r>
  <r>
    <x v="1"/>
    <x v="14"/>
    <x v="2"/>
    <x v="33"/>
    <x v="5"/>
    <x v="28"/>
    <x v="28"/>
    <x v="3"/>
    <n v="0"/>
    <n v="0.60000000000000009"/>
    <n v="0.15"/>
    <n v="0.85000000000000009"/>
    <n v="1.6"/>
  </r>
  <r>
    <x v="1"/>
    <x v="15"/>
    <x v="0"/>
    <x v="1"/>
    <x v="9"/>
    <x v="101"/>
    <x v="185"/>
    <x v="0"/>
    <n v="0.23"/>
    <m/>
    <m/>
    <m/>
    <n v="0.23"/>
  </r>
  <r>
    <x v="1"/>
    <x v="15"/>
    <x v="0"/>
    <x v="1"/>
    <x v="9"/>
    <x v="101"/>
    <x v="186"/>
    <x v="0"/>
    <n v="0.1"/>
    <m/>
    <m/>
    <m/>
    <n v="0.1"/>
  </r>
  <r>
    <x v="1"/>
    <x v="15"/>
    <x v="0"/>
    <x v="1"/>
    <x v="7"/>
    <x v="59"/>
    <x v="187"/>
    <x v="0"/>
    <n v="0.2"/>
    <m/>
    <m/>
    <m/>
    <n v="0.2"/>
  </r>
  <r>
    <x v="1"/>
    <x v="15"/>
    <x v="0"/>
    <x v="1"/>
    <x v="7"/>
    <x v="58"/>
    <x v="188"/>
    <x v="0"/>
    <n v="0.25"/>
    <m/>
    <m/>
    <m/>
    <n v="0.25"/>
  </r>
  <r>
    <x v="1"/>
    <x v="15"/>
    <x v="0"/>
    <x v="16"/>
    <x v="5"/>
    <x v="28"/>
    <x v="28"/>
    <x v="3"/>
    <n v="0.78"/>
    <n v="0"/>
    <n v="0"/>
    <m/>
    <n v="0.78"/>
  </r>
  <r>
    <x v="1"/>
    <x v="15"/>
    <x v="2"/>
    <x v="33"/>
    <x v="5"/>
    <x v="28"/>
    <x v="28"/>
    <x v="3"/>
    <n v="0.78"/>
    <n v="0"/>
    <n v="0"/>
    <m/>
    <n v="0.78"/>
  </r>
  <r>
    <x v="1"/>
    <x v="5"/>
    <x v="3"/>
    <x v="33"/>
    <x v="5"/>
    <x v="28"/>
    <x v="28"/>
    <x v="3"/>
    <n v="14.309999999999999"/>
    <n v="2.38"/>
    <n v="3.9600000000000004"/>
    <n v="8.8550000000000004"/>
    <n v="29.504999999999999"/>
  </r>
  <r>
    <x v="2"/>
    <x v="16"/>
    <x v="0"/>
    <x v="1"/>
    <x v="1"/>
    <x v="193"/>
    <x v="189"/>
    <x v="0"/>
    <n v="0.9"/>
    <m/>
    <m/>
    <m/>
    <n v="0.9"/>
  </r>
  <r>
    <x v="2"/>
    <x v="16"/>
    <x v="0"/>
    <x v="0"/>
    <x v="0"/>
    <x v="0"/>
    <x v="190"/>
    <x v="1"/>
    <m/>
    <m/>
    <n v="0.08"/>
    <m/>
    <n v="0.08"/>
  </r>
  <r>
    <x v="2"/>
    <x v="16"/>
    <x v="0"/>
    <x v="16"/>
    <x v="5"/>
    <x v="28"/>
    <x v="28"/>
    <x v="3"/>
    <n v="0.9"/>
    <n v="0"/>
    <n v="0.08"/>
    <m/>
    <n v="0.98"/>
  </r>
  <r>
    <x v="2"/>
    <x v="16"/>
    <x v="1"/>
    <x v="22"/>
    <x v="3"/>
    <x v="194"/>
    <x v="191"/>
    <x v="4"/>
    <m/>
    <m/>
    <m/>
    <n v="0.15"/>
    <n v="0.15"/>
  </r>
  <r>
    <x v="2"/>
    <x v="16"/>
    <x v="1"/>
    <x v="32"/>
    <x v="5"/>
    <x v="28"/>
    <x v="28"/>
    <x v="3"/>
    <m/>
    <m/>
    <m/>
    <n v="0.15"/>
    <n v="0.15"/>
  </r>
  <r>
    <x v="2"/>
    <x v="16"/>
    <x v="2"/>
    <x v="33"/>
    <x v="5"/>
    <x v="28"/>
    <x v="28"/>
    <x v="3"/>
    <n v="0.9"/>
    <n v="0"/>
    <n v="0.08"/>
    <n v="0.15"/>
    <n v="1.1299999999999999"/>
  </r>
  <r>
    <x v="2"/>
    <x v="17"/>
    <x v="0"/>
    <x v="1"/>
    <x v="9"/>
    <x v="195"/>
    <x v="192"/>
    <x v="0"/>
    <n v="0.3"/>
    <m/>
    <m/>
    <m/>
    <n v="0.3"/>
  </r>
  <r>
    <x v="2"/>
    <x v="17"/>
    <x v="0"/>
    <x v="1"/>
    <x v="9"/>
    <x v="196"/>
    <x v="193"/>
    <x v="0"/>
    <n v="1"/>
    <m/>
    <m/>
    <m/>
    <n v="1"/>
  </r>
  <r>
    <x v="2"/>
    <x v="17"/>
    <x v="0"/>
    <x v="1"/>
    <x v="9"/>
    <x v="197"/>
    <x v="194"/>
    <x v="0"/>
    <n v="0.2"/>
    <m/>
    <m/>
    <m/>
    <n v="0.2"/>
  </r>
  <r>
    <x v="2"/>
    <x v="17"/>
    <x v="0"/>
    <x v="1"/>
    <x v="11"/>
    <x v="198"/>
    <x v="195"/>
    <x v="0"/>
    <n v="0.25"/>
    <m/>
    <m/>
    <m/>
    <n v="0.25"/>
  </r>
  <r>
    <x v="2"/>
    <x v="17"/>
    <x v="0"/>
    <x v="1"/>
    <x v="11"/>
    <x v="198"/>
    <x v="196"/>
    <x v="0"/>
    <n v="0.25"/>
    <m/>
    <m/>
    <m/>
    <n v="0.25"/>
  </r>
  <r>
    <x v="2"/>
    <x v="17"/>
    <x v="0"/>
    <x v="1"/>
    <x v="11"/>
    <x v="198"/>
    <x v="197"/>
    <x v="0"/>
    <n v="0.5"/>
    <m/>
    <m/>
    <m/>
    <n v="0.5"/>
  </r>
  <r>
    <x v="2"/>
    <x v="17"/>
    <x v="0"/>
    <x v="16"/>
    <x v="5"/>
    <x v="28"/>
    <x v="28"/>
    <x v="3"/>
    <n v="2.5"/>
    <n v="0"/>
    <n v="0"/>
    <m/>
    <n v="2.5"/>
  </r>
  <r>
    <x v="2"/>
    <x v="17"/>
    <x v="1"/>
    <x v="32"/>
    <x v="5"/>
    <x v="28"/>
    <x v="28"/>
    <x v="3"/>
    <m/>
    <m/>
    <m/>
    <m/>
    <n v="0"/>
  </r>
  <r>
    <x v="2"/>
    <x v="17"/>
    <x v="2"/>
    <x v="33"/>
    <x v="5"/>
    <x v="28"/>
    <x v="28"/>
    <x v="3"/>
    <n v="2.5"/>
    <n v="0"/>
    <n v="0"/>
    <n v="0"/>
    <n v="2.5"/>
  </r>
  <r>
    <x v="2"/>
    <x v="18"/>
    <x v="0"/>
    <x v="1"/>
    <x v="9"/>
    <x v="195"/>
    <x v="198"/>
    <x v="0"/>
    <n v="0.7"/>
    <m/>
    <m/>
    <m/>
    <n v="0.7"/>
  </r>
  <r>
    <x v="2"/>
    <x v="18"/>
    <x v="0"/>
    <x v="1"/>
    <x v="9"/>
    <x v="197"/>
    <x v="199"/>
    <x v="0"/>
    <n v="0.1"/>
    <m/>
    <m/>
    <m/>
    <n v="0.1"/>
  </r>
  <r>
    <x v="2"/>
    <x v="18"/>
    <x v="0"/>
    <x v="1"/>
    <x v="9"/>
    <x v="199"/>
    <x v="200"/>
    <x v="0"/>
    <n v="0.5"/>
    <m/>
    <m/>
    <m/>
    <n v="0.5"/>
  </r>
  <r>
    <x v="2"/>
    <x v="18"/>
    <x v="0"/>
    <x v="1"/>
    <x v="9"/>
    <x v="200"/>
    <x v="201"/>
    <x v="0"/>
    <n v="0.5"/>
    <m/>
    <m/>
    <m/>
    <n v="0.5"/>
  </r>
  <r>
    <x v="2"/>
    <x v="18"/>
    <x v="0"/>
    <x v="1"/>
    <x v="9"/>
    <x v="200"/>
    <x v="199"/>
    <x v="0"/>
    <n v="0.25"/>
    <m/>
    <m/>
    <m/>
    <n v="0.25"/>
  </r>
  <r>
    <x v="2"/>
    <x v="18"/>
    <x v="0"/>
    <x v="16"/>
    <x v="5"/>
    <x v="28"/>
    <x v="28"/>
    <x v="3"/>
    <n v="2.0499999999999998"/>
    <n v="0"/>
    <n v="0"/>
    <m/>
    <n v="2.0499999999999998"/>
  </r>
  <r>
    <x v="2"/>
    <x v="18"/>
    <x v="1"/>
    <x v="39"/>
    <x v="8"/>
    <x v="97"/>
    <x v="28"/>
    <x v="3"/>
    <m/>
    <m/>
    <m/>
    <m/>
    <n v="0"/>
  </r>
  <r>
    <x v="2"/>
    <x v="18"/>
    <x v="1"/>
    <x v="32"/>
    <x v="5"/>
    <x v="28"/>
    <x v="28"/>
    <x v="3"/>
    <m/>
    <m/>
    <m/>
    <n v="0"/>
    <n v="0"/>
  </r>
  <r>
    <x v="2"/>
    <x v="18"/>
    <x v="2"/>
    <x v="33"/>
    <x v="5"/>
    <x v="28"/>
    <x v="28"/>
    <x v="3"/>
    <n v="2.0499999999999998"/>
    <n v="0"/>
    <n v="0"/>
    <n v="0"/>
    <n v="2.0499999999999998"/>
  </r>
  <r>
    <x v="2"/>
    <x v="19"/>
    <x v="0"/>
    <x v="0"/>
    <x v="9"/>
    <x v="201"/>
    <x v="202"/>
    <x v="1"/>
    <m/>
    <m/>
    <n v="1"/>
    <m/>
    <n v="1"/>
  </r>
  <r>
    <x v="2"/>
    <x v="19"/>
    <x v="0"/>
    <x v="47"/>
    <x v="0"/>
    <x v="184"/>
    <x v="203"/>
    <x v="1"/>
    <m/>
    <m/>
    <n v="0.3"/>
    <m/>
    <n v="0.3"/>
  </r>
  <r>
    <x v="2"/>
    <x v="19"/>
    <x v="0"/>
    <x v="11"/>
    <x v="9"/>
    <x v="202"/>
    <x v="204"/>
    <x v="0"/>
    <n v="0"/>
    <m/>
    <m/>
    <m/>
    <n v="0"/>
  </r>
  <r>
    <x v="2"/>
    <x v="19"/>
    <x v="0"/>
    <x v="1"/>
    <x v="9"/>
    <x v="197"/>
    <x v="205"/>
    <x v="0"/>
    <n v="0.1"/>
    <m/>
    <m/>
    <m/>
    <n v="0.1"/>
  </r>
  <r>
    <x v="2"/>
    <x v="19"/>
    <x v="0"/>
    <x v="1"/>
    <x v="9"/>
    <x v="200"/>
    <x v="206"/>
    <x v="0"/>
    <n v="0.25"/>
    <m/>
    <m/>
    <m/>
    <n v="0.25"/>
  </r>
  <r>
    <x v="2"/>
    <x v="19"/>
    <x v="0"/>
    <x v="1"/>
    <x v="9"/>
    <x v="203"/>
    <x v="207"/>
    <x v="0"/>
    <n v="0.6"/>
    <m/>
    <m/>
    <m/>
    <n v="0.6"/>
  </r>
  <r>
    <x v="2"/>
    <x v="19"/>
    <x v="0"/>
    <x v="16"/>
    <x v="5"/>
    <x v="28"/>
    <x v="28"/>
    <x v="3"/>
    <n v="0.95"/>
    <n v="0"/>
    <n v="1.3"/>
    <m/>
    <n v="2.25"/>
  </r>
  <r>
    <x v="2"/>
    <x v="19"/>
    <x v="1"/>
    <x v="19"/>
    <x v="9"/>
    <x v="204"/>
    <x v="208"/>
    <x v="4"/>
    <m/>
    <m/>
    <m/>
    <n v="1"/>
    <n v="1"/>
  </r>
  <r>
    <x v="2"/>
    <x v="19"/>
    <x v="1"/>
    <x v="19"/>
    <x v="0"/>
    <x v="34"/>
    <x v="209"/>
    <x v="4"/>
    <m/>
    <m/>
    <m/>
    <n v="0.1"/>
    <n v="0.1"/>
  </r>
  <r>
    <x v="2"/>
    <x v="19"/>
    <x v="1"/>
    <x v="19"/>
    <x v="0"/>
    <x v="35"/>
    <x v="210"/>
    <x v="4"/>
    <m/>
    <m/>
    <m/>
    <n v="0.25"/>
    <n v="0.25"/>
  </r>
  <r>
    <x v="2"/>
    <x v="19"/>
    <x v="1"/>
    <x v="32"/>
    <x v="5"/>
    <x v="28"/>
    <x v="28"/>
    <x v="3"/>
    <m/>
    <m/>
    <m/>
    <n v="1.35"/>
    <n v="1.35"/>
  </r>
  <r>
    <x v="2"/>
    <x v="19"/>
    <x v="2"/>
    <x v="33"/>
    <x v="5"/>
    <x v="28"/>
    <x v="28"/>
    <x v="3"/>
    <n v="0.95"/>
    <n v="0"/>
    <n v="1.3"/>
    <n v="1.35"/>
    <n v="3.6"/>
  </r>
  <r>
    <x v="2"/>
    <x v="20"/>
    <x v="0"/>
    <x v="8"/>
    <x v="0"/>
    <x v="66"/>
    <x v="211"/>
    <x v="1"/>
    <m/>
    <m/>
    <n v="0.05"/>
    <m/>
    <n v="0.05"/>
  </r>
  <r>
    <x v="2"/>
    <x v="20"/>
    <x v="0"/>
    <x v="8"/>
    <x v="2"/>
    <x v="205"/>
    <x v="212"/>
    <x v="2"/>
    <m/>
    <n v="0.1"/>
    <m/>
    <m/>
    <n v="0.1"/>
  </r>
  <r>
    <x v="2"/>
    <x v="20"/>
    <x v="0"/>
    <x v="8"/>
    <x v="2"/>
    <x v="206"/>
    <x v="212"/>
    <x v="0"/>
    <n v="0.25"/>
    <m/>
    <m/>
    <m/>
    <n v="0.25"/>
  </r>
  <r>
    <x v="2"/>
    <x v="20"/>
    <x v="0"/>
    <x v="1"/>
    <x v="9"/>
    <x v="207"/>
    <x v="213"/>
    <x v="0"/>
    <n v="0.5"/>
    <m/>
    <m/>
    <m/>
    <n v="0.5"/>
  </r>
  <r>
    <x v="2"/>
    <x v="20"/>
    <x v="0"/>
    <x v="1"/>
    <x v="9"/>
    <x v="207"/>
    <x v="214"/>
    <x v="0"/>
    <n v="0.4"/>
    <m/>
    <m/>
    <m/>
    <n v="0.4"/>
  </r>
  <r>
    <x v="2"/>
    <x v="20"/>
    <x v="0"/>
    <x v="1"/>
    <x v="9"/>
    <x v="207"/>
    <x v="215"/>
    <x v="0"/>
    <n v="0.1"/>
    <m/>
    <m/>
    <m/>
    <n v="0.1"/>
  </r>
  <r>
    <x v="2"/>
    <x v="20"/>
    <x v="0"/>
    <x v="1"/>
    <x v="9"/>
    <x v="197"/>
    <x v="216"/>
    <x v="0"/>
    <n v="0.6"/>
    <m/>
    <m/>
    <m/>
    <n v="0.6"/>
  </r>
  <r>
    <x v="2"/>
    <x v="20"/>
    <x v="0"/>
    <x v="1"/>
    <x v="11"/>
    <x v="208"/>
    <x v="217"/>
    <x v="0"/>
    <n v="0.5"/>
    <m/>
    <m/>
    <m/>
    <n v="0.5"/>
  </r>
  <r>
    <x v="2"/>
    <x v="20"/>
    <x v="0"/>
    <x v="16"/>
    <x v="5"/>
    <x v="28"/>
    <x v="28"/>
    <x v="3"/>
    <n v="2.35"/>
    <n v="0.1"/>
    <n v="0.05"/>
    <n v="0"/>
    <n v="2.5"/>
  </r>
  <r>
    <x v="2"/>
    <x v="20"/>
    <x v="1"/>
    <x v="41"/>
    <x v="11"/>
    <x v="209"/>
    <x v="218"/>
    <x v="4"/>
    <m/>
    <m/>
    <m/>
    <n v="0.4"/>
    <n v="0.4"/>
  </r>
  <r>
    <x v="2"/>
    <x v="20"/>
    <x v="1"/>
    <x v="18"/>
    <x v="2"/>
    <x v="31"/>
    <x v="219"/>
    <x v="4"/>
    <m/>
    <m/>
    <m/>
    <n v="0.2"/>
    <n v="0.2"/>
  </r>
  <r>
    <x v="2"/>
    <x v="20"/>
    <x v="1"/>
    <x v="35"/>
    <x v="6"/>
    <x v="210"/>
    <x v="220"/>
    <x v="4"/>
    <m/>
    <m/>
    <m/>
    <n v="0.05"/>
    <n v="0.05"/>
  </r>
  <r>
    <x v="2"/>
    <x v="20"/>
    <x v="1"/>
    <x v="32"/>
    <x v="5"/>
    <x v="28"/>
    <x v="28"/>
    <x v="3"/>
    <m/>
    <m/>
    <m/>
    <n v="0.65000000000000013"/>
    <n v="0.65000000000000013"/>
  </r>
  <r>
    <x v="2"/>
    <x v="20"/>
    <x v="2"/>
    <x v="39"/>
    <x v="5"/>
    <x v="28"/>
    <x v="28"/>
    <x v="3"/>
    <n v="2.35"/>
    <n v="0.1"/>
    <n v="0.05"/>
    <n v="0.65000000000000013"/>
    <n v="3.1500000000000004"/>
  </r>
  <r>
    <x v="2"/>
    <x v="5"/>
    <x v="3"/>
    <x v="33"/>
    <x v="5"/>
    <x v="28"/>
    <x v="28"/>
    <x v="3"/>
    <n v="8.75"/>
    <n v="0.1"/>
    <n v="1.4300000000000002"/>
    <n v="2.1500000000000004"/>
    <n v="12.43"/>
  </r>
  <r>
    <x v="3"/>
    <x v="21"/>
    <x v="0"/>
    <x v="1"/>
    <x v="12"/>
    <x v="211"/>
    <x v="221"/>
    <x v="0"/>
    <n v="0.25"/>
    <m/>
    <m/>
    <m/>
    <n v="0.25"/>
  </r>
  <r>
    <x v="3"/>
    <x v="21"/>
    <x v="0"/>
    <x v="16"/>
    <x v="5"/>
    <x v="28"/>
    <x v="28"/>
    <x v="3"/>
    <n v="0.25"/>
    <n v="0"/>
    <n v="0"/>
    <m/>
    <n v="0.25"/>
  </r>
  <r>
    <x v="3"/>
    <x v="21"/>
    <x v="2"/>
    <x v="33"/>
    <x v="5"/>
    <x v="28"/>
    <x v="28"/>
    <x v="3"/>
    <n v="0.25"/>
    <n v="0"/>
    <n v="0"/>
    <m/>
    <n v="0.25"/>
  </r>
  <r>
    <x v="3"/>
    <x v="22"/>
    <x v="0"/>
    <x v="2"/>
    <x v="6"/>
    <x v="133"/>
    <x v="222"/>
    <x v="1"/>
    <m/>
    <m/>
    <n v="0.2"/>
    <m/>
    <n v="0.2"/>
  </r>
  <r>
    <x v="3"/>
    <x v="22"/>
    <x v="0"/>
    <x v="8"/>
    <x v="0"/>
    <x v="66"/>
    <x v="223"/>
    <x v="1"/>
    <m/>
    <m/>
    <n v="0.1"/>
    <m/>
    <n v="0.1"/>
  </r>
  <r>
    <x v="3"/>
    <x v="22"/>
    <x v="0"/>
    <x v="8"/>
    <x v="2"/>
    <x v="136"/>
    <x v="223"/>
    <x v="1"/>
    <m/>
    <m/>
    <n v="0.1"/>
    <m/>
    <n v="0.1"/>
  </r>
  <r>
    <x v="3"/>
    <x v="22"/>
    <x v="0"/>
    <x v="49"/>
    <x v="6"/>
    <x v="212"/>
    <x v="224"/>
    <x v="2"/>
    <m/>
    <n v="0.05"/>
    <m/>
    <m/>
    <n v="0.05"/>
  </r>
  <r>
    <x v="3"/>
    <x v="22"/>
    <x v="0"/>
    <x v="14"/>
    <x v="6"/>
    <x v="116"/>
    <x v="225"/>
    <x v="2"/>
    <m/>
    <n v="0.1"/>
    <m/>
    <m/>
    <n v="0.1"/>
  </r>
  <r>
    <x v="3"/>
    <x v="22"/>
    <x v="0"/>
    <x v="1"/>
    <x v="12"/>
    <x v="213"/>
    <x v="226"/>
    <x v="0"/>
    <n v="1"/>
    <m/>
    <m/>
    <m/>
    <n v="1"/>
  </r>
  <r>
    <x v="3"/>
    <x v="22"/>
    <x v="0"/>
    <x v="1"/>
    <x v="6"/>
    <x v="214"/>
    <x v="227"/>
    <x v="1"/>
    <m/>
    <m/>
    <n v="0.5"/>
    <m/>
    <n v="0.5"/>
  </r>
  <r>
    <x v="3"/>
    <x v="22"/>
    <x v="0"/>
    <x v="1"/>
    <x v="11"/>
    <x v="208"/>
    <x v="228"/>
    <x v="0"/>
    <n v="0.1"/>
    <m/>
    <m/>
    <m/>
    <n v="0.1"/>
  </r>
  <r>
    <x v="3"/>
    <x v="22"/>
    <x v="0"/>
    <x v="16"/>
    <x v="5"/>
    <x v="28"/>
    <x v="28"/>
    <x v="3"/>
    <n v="1.1000000000000001"/>
    <n v="0.15000000000000002"/>
    <n v="0.9"/>
    <m/>
    <n v="2.15"/>
  </r>
  <r>
    <x v="3"/>
    <x v="22"/>
    <x v="1"/>
    <x v="24"/>
    <x v="2"/>
    <x v="122"/>
    <x v="229"/>
    <x v="4"/>
    <m/>
    <m/>
    <m/>
    <n v="0.2"/>
    <n v="0.2"/>
  </r>
  <r>
    <x v="3"/>
    <x v="22"/>
    <x v="1"/>
    <x v="24"/>
    <x v="6"/>
    <x v="86"/>
    <x v="229"/>
    <x v="4"/>
    <m/>
    <m/>
    <m/>
    <n v="0.65"/>
    <n v="0.65"/>
  </r>
  <r>
    <x v="3"/>
    <x v="22"/>
    <x v="1"/>
    <x v="35"/>
    <x v="6"/>
    <x v="215"/>
    <x v="230"/>
    <x v="4"/>
    <m/>
    <m/>
    <m/>
    <n v="0.1"/>
    <n v="0.1"/>
  </r>
  <r>
    <x v="3"/>
    <x v="22"/>
    <x v="1"/>
    <x v="35"/>
    <x v="6"/>
    <x v="210"/>
    <x v="231"/>
    <x v="4"/>
    <m/>
    <m/>
    <m/>
    <n v="0.05"/>
    <n v="0.05"/>
  </r>
  <r>
    <x v="3"/>
    <x v="22"/>
    <x v="1"/>
    <x v="35"/>
    <x v="6"/>
    <x v="210"/>
    <x v="232"/>
    <x v="4"/>
    <m/>
    <m/>
    <m/>
    <n v="0.05"/>
    <n v="0.05"/>
  </r>
  <r>
    <x v="3"/>
    <x v="22"/>
    <x v="1"/>
    <x v="35"/>
    <x v="6"/>
    <x v="216"/>
    <x v="233"/>
    <x v="4"/>
    <m/>
    <m/>
    <m/>
    <n v="0.1"/>
    <n v="0.1"/>
  </r>
  <r>
    <x v="3"/>
    <x v="22"/>
    <x v="1"/>
    <x v="34"/>
    <x v="6"/>
    <x v="171"/>
    <x v="234"/>
    <x v="4"/>
    <m/>
    <m/>
    <m/>
    <n v="0.5"/>
    <n v="0.5"/>
  </r>
  <r>
    <x v="3"/>
    <x v="22"/>
    <x v="1"/>
    <x v="34"/>
    <x v="6"/>
    <x v="171"/>
    <x v="224"/>
    <x v="4"/>
    <m/>
    <m/>
    <m/>
    <n v="0.05"/>
    <n v="0.05"/>
  </r>
  <r>
    <x v="3"/>
    <x v="22"/>
    <x v="1"/>
    <x v="46"/>
    <x v="6"/>
    <x v="217"/>
    <x v="235"/>
    <x v="4"/>
    <m/>
    <m/>
    <m/>
    <n v="0.2"/>
    <n v="0.2"/>
  </r>
  <r>
    <x v="3"/>
    <x v="22"/>
    <x v="1"/>
    <x v="46"/>
    <x v="6"/>
    <x v="218"/>
    <x v="235"/>
    <x v="4"/>
    <m/>
    <m/>
    <m/>
    <n v="0.1"/>
    <n v="0.1"/>
  </r>
  <r>
    <x v="3"/>
    <x v="22"/>
    <x v="1"/>
    <x v="46"/>
    <x v="6"/>
    <x v="219"/>
    <x v="235"/>
    <x v="4"/>
    <m/>
    <m/>
    <m/>
    <n v="0.2"/>
    <n v="0.2"/>
  </r>
  <r>
    <x v="3"/>
    <x v="22"/>
    <x v="1"/>
    <x v="46"/>
    <x v="6"/>
    <x v="220"/>
    <x v="236"/>
    <x v="4"/>
    <m/>
    <m/>
    <m/>
    <n v="0.2"/>
    <n v="0.2"/>
  </r>
  <r>
    <x v="3"/>
    <x v="22"/>
    <x v="1"/>
    <x v="32"/>
    <x v="5"/>
    <x v="28"/>
    <x v="28"/>
    <x v="3"/>
    <m/>
    <m/>
    <m/>
    <n v="2.4000000000000004"/>
    <n v="2.4000000000000004"/>
  </r>
  <r>
    <x v="3"/>
    <x v="22"/>
    <x v="2"/>
    <x v="33"/>
    <x v="5"/>
    <x v="28"/>
    <x v="28"/>
    <x v="3"/>
    <n v="1.1000000000000001"/>
    <n v="0.15000000000000002"/>
    <n v="0.9"/>
    <n v="2.4000000000000004"/>
    <n v="4.5500000000000007"/>
  </r>
  <r>
    <x v="3"/>
    <x v="23"/>
    <x v="0"/>
    <x v="10"/>
    <x v="2"/>
    <x v="14"/>
    <x v="237"/>
    <x v="0"/>
    <n v="0.15"/>
    <m/>
    <m/>
    <m/>
    <n v="0.15"/>
  </r>
  <r>
    <x v="3"/>
    <x v="23"/>
    <x v="0"/>
    <x v="10"/>
    <x v="6"/>
    <x v="221"/>
    <x v="238"/>
    <x v="2"/>
    <m/>
    <n v="0.15"/>
    <m/>
    <m/>
    <n v="0.15"/>
  </r>
  <r>
    <x v="3"/>
    <x v="23"/>
    <x v="0"/>
    <x v="11"/>
    <x v="3"/>
    <x v="16"/>
    <x v="239"/>
    <x v="2"/>
    <m/>
    <n v="0.1"/>
    <m/>
    <m/>
    <n v="0.1"/>
  </r>
  <r>
    <x v="3"/>
    <x v="23"/>
    <x v="0"/>
    <x v="11"/>
    <x v="2"/>
    <x v="112"/>
    <x v="240"/>
    <x v="2"/>
    <m/>
    <n v="0.05"/>
    <m/>
    <m/>
    <n v="0.05"/>
  </r>
  <r>
    <x v="3"/>
    <x v="23"/>
    <x v="0"/>
    <x v="1"/>
    <x v="3"/>
    <x v="100"/>
    <x v="241"/>
    <x v="0"/>
    <n v="0.3"/>
    <m/>
    <m/>
    <m/>
    <n v="0.3"/>
  </r>
  <r>
    <x v="3"/>
    <x v="23"/>
    <x v="0"/>
    <x v="1"/>
    <x v="3"/>
    <x v="100"/>
    <x v="242"/>
    <x v="0"/>
    <n v="0.3"/>
    <m/>
    <m/>
    <m/>
    <n v="0.3"/>
  </r>
  <r>
    <x v="3"/>
    <x v="23"/>
    <x v="0"/>
    <x v="1"/>
    <x v="3"/>
    <x v="100"/>
    <x v="243"/>
    <x v="1"/>
    <m/>
    <m/>
    <n v="0.1"/>
    <m/>
    <n v="0.1"/>
  </r>
  <r>
    <x v="3"/>
    <x v="23"/>
    <x v="0"/>
    <x v="1"/>
    <x v="6"/>
    <x v="222"/>
    <x v="244"/>
    <x v="2"/>
    <m/>
    <n v="0.3"/>
    <m/>
    <m/>
    <n v="0.3"/>
  </r>
  <r>
    <x v="3"/>
    <x v="23"/>
    <x v="0"/>
    <x v="1"/>
    <x v="6"/>
    <x v="223"/>
    <x v="245"/>
    <x v="1"/>
    <m/>
    <m/>
    <n v="0.3"/>
    <m/>
    <n v="0.3"/>
  </r>
  <r>
    <x v="3"/>
    <x v="23"/>
    <x v="0"/>
    <x v="1"/>
    <x v="12"/>
    <x v="211"/>
    <x v="246"/>
    <x v="0"/>
    <n v="0.4"/>
    <m/>
    <m/>
    <m/>
    <n v="0.4"/>
  </r>
  <r>
    <x v="3"/>
    <x v="23"/>
    <x v="0"/>
    <x v="1"/>
    <x v="11"/>
    <x v="208"/>
    <x v="247"/>
    <x v="0"/>
    <n v="0.4"/>
    <m/>
    <m/>
    <m/>
    <n v="0.4"/>
  </r>
  <r>
    <x v="3"/>
    <x v="23"/>
    <x v="0"/>
    <x v="16"/>
    <x v="5"/>
    <x v="97"/>
    <x v="28"/>
    <x v="3"/>
    <n v="1.5499999999999998"/>
    <n v="0.6"/>
    <n v="0.4"/>
    <m/>
    <n v="2.5499999999999998"/>
  </r>
  <r>
    <x v="3"/>
    <x v="23"/>
    <x v="1"/>
    <x v="41"/>
    <x v="2"/>
    <x v="118"/>
    <x v="248"/>
    <x v="4"/>
    <m/>
    <m/>
    <m/>
    <n v="0.25"/>
    <n v="0.25"/>
  </r>
  <r>
    <x v="3"/>
    <x v="23"/>
    <x v="1"/>
    <x v="41"/>
    <x v="2"/>
    <x v="118"/>
    <x v="249"/>
    <x v="4"/>
    <m/>
    <m/>
    <m/>
    <n v="0.05"/>
    <n v="0.05"/>
  </r>
  <r>
    <x v="3"/>
    <x v="23"/>
    <x v="1"/>
    <x v="41"/>
    <x v="6"/>
    <x v="224"/>
    <x v="250"/>
    <x v="4"/>
    <m/>
    <m/>
    <m/>
    <n v="0.15"/>
    <n v="0.15"/>
  </r>
  <r>
    <x v="3"/>
    <x v="23"/>
    <x v="1"/>
    <x v="18"/>
    <x v="2"/>
    <x v="31"/>
    <x v="251"/>
    <x v="4"/>
    <m/>
    <m/>
    <m/>
    <n v="0.2"/>
    <n v="0.2"/>
  </r>
  <r>
    <x v="3"/>
    <x v="23"/>
    <x v="1"/>
    <x v="18"/>
    <x v="2"/>
    <x v="125"/>
    <x v="252"/>
    <x v="4"/>
    <m/>
    <m/>
    <m/>
    <n v="0.2"/>
    <n v="0.2"/>
  </r>
  <r>
    <x v="3"/>
    <x v="23"/>
    <x v="1"/>
    <x v="42"/>
    <x v="6"/>
    <x v="225"/>
    <x v="253"/>
    <x v="4"/>
    <m/>
    <m/>
    <m/>
    <n v="0.5"/>
    <n v="0.5"/>
  </r>
  <r>
    <x v="3"/>
    <x v="23"/>
    <x v="1"/>
    <x v="22"/>
    <x v="3"/>
    <x v="194"/>
    <x v="254"/>
    <x v="4"/>
    <m/>
    <m/>
    <m/>
    <n v="0.15"/>
    <n v="0.15"/>
  </r>
  <r>
    <x v="3"/>
    <x v="23"/>
    <x v="1"/>
    <x v="22"/>
    <x v="2"/>
    <x v="226"/>
    <x v="255"/>
    <x v="4"/>
    <m/>
    <m/>
    <m/>
    <n v="0.2"/>
    <n v="0.2"/>
  </r>
  <r>
    <x v="3"/>
    <x v="23"/>
    <x v="1"/>
    <x v="35"/>
    <x v="6"/>
    <x v="210"/>
    <x v="256"/>
    <x v="4"/>
    <m/>
    <m/>
    <m/>
    <n v="0.2"/>
    <n v="0.2"/>
  </r>
  <r>
    <x v="3"/>
    <x v="23"/>
    <x v="1"/>
    <x v="35"/>
    <x v="6"/>
    <x v="127"/>
    <x v="257"/>
    <x v="4"/>
    <m/>
    <m/>
    <m/>
    <n v="0.2"/>
    <n v="0.2"/>
  </r>
  <r>
    <x v="3"/>
    <x v="23"/>
    <x v="1"/>
    <x v="46"/>
    <x v="6"/>
    <x v="227"/>
    <x v="258"/>
    <x v="4"/>
    <m/>
    <m/>
    <m/>
    <n v="0.3"/>
    <n v="0.3"/>
  </r>
  <r>
    <x v="3"/>
    <x v="23"/>
    <x v="1"/>
    <x v="32"/>
    <x v="5"/>
    <x v="28"/>
    <x v="28"/>
    <x v="3"/>
    <m/>
    <m/>
    <m/>
    <n v="2.3999999999999995"/>
    <n v="2.3999999999999995"/>
  </r>
  <r>
    <x v="3"/>
    <x v="23"/>
    <x v="2"/>
    <x v="33"/>
    <x v="5"/>
    <x v="28"/>
    <x v="28"/>
    <x v="3"/>
    <n v="1.5499999999999998"/>
    <n v="0.6"/>
    <n v="0.4"/>
    <n v="2.3999999999999995"/>
    <n v="4.9499999999999993"/>
  </r>
  <r>
    <x v="3"/>
    <x v="24"/>
    <x v="0"/>
    <x v="12"/>
    <x v="0"/>
    <x v="18"/>
    <x v="259"/>
    <x v="0"/>
    <n v="0.05"/>
    <m/>
    <m/>
    <m/>
    <n v="0.05"/>
  </r>
  <r>
    <x v="3"/>
    <x v="24"/>
    <x v="0"/>
    <x v="7"/>
    <x v="6"/>
    <x v="228"/>
    <x v="260"/>
    <x v="1"/>
    <m/>
    <m/>
    <n v="0.1"/>
    <m/>
    <n v="0.1"/>
  </r>
  <r>
    <x v="3"/>
    <x v="24"/>
    <x v="0"/>
    <x v="9"/>
    <x v="2"/>
    <x v="10"/>
    <x v="261"/>
    <x v="2"/>
    <m/>
    <n v="0.05"/>
    <m/>
    <m/>
    <n v="0.05"/>
  </r>
  <r>
    <x v="3"/>
    <x v="24"/>
    <x v="0"/>
    <x v="16"/>
    <x v="5"/>
    <x v="28"/>
    <x v="28"/>
    <x v="3"/>
    <n v="0.05"/>
    <n v="0.05"/>
    <n v="0.1"/>
    <m/>
    <n v="0.2"/>
  </r>
  <r>
    <x v="3"/>
    <x v="24"/>
    <x v="1"/>
    <x v="35"/>
    <x v="6"/>
    <x v="210"/>
    <x v="262"/>
    <x v="4"/>
    <m/>
    <m/>
    <m/>
    <n v="0.05"/>
    <n v="0.05"/>
  </r>
  <r>
    <x v="3"/>
    <x v="24"/>
    <x v="1"/>
    <x v="29"/>
    <x v="2"/>
    <x v="89"/>
    <x v="263"/>
    <x v="4"/>
    <m/>
    <m/>
    <m/>
    <n v="0.25"/>
    <n v="0.25"/>
  </r>
  <r>
    <x v="3"/>
    <x v="24"/>
    <x v="1"/>
    <x v="30"/>
    <x v="0"/>
    <x v="51"/>
    <x v="264"/>
    <x v="4"/>
    <m/>
    <m/>
    <m/>
    <n v="0.1"/>
    <n v="0.1"/>
  </r>
  <r>
    <x v="3"/>
    <x v="24"/>
    <x v="1"/>
    <x v="32"/>
    <x v="5"/>
    <x v="28"/>
    <x v="28"/>
    <x v="3"/>
    <m/>
    <m/>
    <m/>
    <n v="0.4"/>
    <n v="0.4"/>
  </r>
  <r>
    <x v="3"/>
    <x v="24"/>
    <x v="2"/>
    <x v="33"/>
    <x v="5"/>
    <x v="28"/>
    <x v="28"/>
    <x v="3"/>
    <n v="0.05"/>
    <n v="0.05"/>
    <n v="0.1"/>
    <n v="0.4"/>
    <n v="0.60000000000000009"/>
  </r>
  <r>
    <x v="3"/>
    <x v="5"/>
    <x v="3"/>
    <x v="33"/>
    <x v="5"/>
    <x v="28"/>
    <x v="28"/>
    <x v="3"/>
    <n v="2.9499999999999997"/>
    <n v="0.8"/>
    <n v="1.4000000000000001"/>
    <n v="5.2"/>
    <n v="10.350000000000001"/>
  </r>
  <r>
    <x v="4"/>
    <x v="25"/>
    <x v="0"/>
    <x v="39"/>
    <x v="8"/>
    <x v="97"/>
    <x v="28"/>
    <x v="3"/>
    <m/>
    <m/>
    <m/>
    <m/>
    <n v="0"/>
  </r>
  <r>
    <x v="4"/>
    <x v="25"/>
    <x v="2"/>
    <x v="33"/>
    <x v="5"/>
    <x v="28"/>
    <x v="28"/>
    <x v="3"/>
    <n v="0"/>
    <n v="0"/>
    <n v="0"/>
    <m/>
    <n v="0"/>
  </r>
  <r>
    <x v="4"/>
    <x v="26"/>
    <x v="0"/>
    <x v="7"/>
    <x v="6"/>
    <x v="229"/>
    <x v="265"/>
    <x v="1"/>
    <m/>
    <m/>
    <n v="0.2"/>
    <m/>
    <n v="0.2"/>
  </r>
  <r>
    <x v="4"/>
    <x v="26"/>
    <x v="0"/>
    <x v="8"/>
    <x v="0"/>
    <x v="66"/>
    <x v="266"/>
    <x v="1"/>
    <m/>
    <m/>
    <n v="0.05"/>
    <m/>
    <n v="0.05"/>
  </r>
  <r>
    <x v="4"/>
    <x v="26"/>
    <x v="0"/>
    <x v="8"/>
    <x v="0"/>
    <x v="110"/>
    <x v="266"/>
    <x v="1"/>
    <m/>
    <m/>
    <n v="0.05"/>
    <m/>
    <n v="0.05"/>
  </r>
  <r>
    <x v="4"/>
    <x v="26"/>
    <x v="0"/>
    <x v="8"/>
    <x v="6"/>
    <x v="69"/>
    <x v="267"/>
    <x v="2"/>
    <m/>
    <n v="0.2"/>
    <m/>
    <m/>
    <n v="0.2"/>
  </r>
  <r>
    <x v="4"/>
    <x v="26"/>
    <x v="0"/>
    <x v="49"/>
    <x v="6"/>
    <x v="212"/>
    <x v="268"/>
    <x v="1"/>
    <m/>
    <m/>
    <n v="0.25"/>
    <m/>
    <n v="0.25"/>
  </r>
  <r>
    <x v="4"/>
    <x v="26"/>
    <x v="0"/>
    <x v="10"/>
    <x v="2"/>
    <x v="230"/>
    <x v="268"/>
    <x v="1"/>
    <m/>
    <m/>
    <n v="0.1"/>
    <m/>
    <n v="0.1"/>
  </r>
  <r>
    <x v="4"/>
    <x v="26"/>
    <x v="0"/>
    <x v="10"/>
    <x v="6"/>
    <x v="221"/>
    <x v="269"/>
    <x v="2"/>
    <m/>
    <n v="0.15"/>
    <m/>
    <m/>
    <n v="0.15"/>
  </r>
  <r>
    <x v="4"/>
    <x v="26"/>
    <x v="0"/>
    <x v="11"/>
    <x v="3"/>
    <x v="16"/>
    <x v="270"/>
    <x v="0"/>
    <n v="0.1"/>
    <m/>
    <m/>
    <m/>
    <n v="0.1"/>
  </r>
  <r>
    <x v="4"/>
    <x v="26"/>
    <x v="0"/>
    <x v="11"/>
    <x v="2"/>
    <x v="17"/>
    <x v="270"/>
    <x v="1"/>
    <m/>
    <m/>
    <n v="0.05"/>
    <m/>
    <n v="0.05"/>
  </r>
  <r>
    <x v="4"/>
    <x v="26"/>
    <x v="0"/>
    <x v="11"/>
    <x v="2"/>
    <x v="17"/>
    <x v="271"/>
    <x v="0"/>
    <n v="0.2"/>
    <m/>
    <m/>
    <m/>
    <n v="0.2"/>
  </r>
  <r>
    <x v="4"/>
    <x v="26"/>
    <x v="0"/>
    <x v="11"/>
    <x v="11"/>
    <x v="231"/>
    <x v="272"/>
    <x v="0"/>
    <n v="0"/>
    <m/>
    <m/>
    <m/>
    <n v="0"/>
  </r>
  <r>
    <x v="4"/>
    <x v="26"/>
    <x v="0"/>
    <x v="16"/>
    <x v="5"/>
    <x v="28"/>
    <x v="28"/>
    <x v="3"/>
    <n v="0.30000000000000004"/>
    <n v="0.35"/>
    <n v="0.70000000000000007"/>
    <m/>
    <n v="1.35"/>
  </r>
  <r>
    <x v="4"/>
    <x v="26"/>
    <x v="1"/>
    <x v="41"/>
    <x v="11"/>
    <x v="209"/>
    <x v="273"/>
    <x v="4"/>
    <m/>
    <m/>
    <m/>
    <n v="0.1"/>
    <n v="0.1"/>
  </r>
  <r>
    <x v="4"/>
    <x v="26"/>
    <x v="1"/>
    <x v="31"/>
    <x v="6"/>
    <x v="232"/>
    <x v="274"/>
    <x v="4"/>
    <m/>
    <m/>
    <m/>
    <n v="0.25"/>
    <n v="0.25"/>
  </r>
  <r>
    <x v="4"/>
    <x v="26"/>
    <x v="1"/>
    <x v="26"/>
    <x v="6"/>
    <x v="233"/>
    <x v="268"/>
    <x v="4"/>
    <m/>
    <m/>
    <m/>
    <n v="0.2"/>
    <n v="0.2"/>
  </r>
  <r>
    <x v="4"/>
    <x v="26"/>
    <x v="1"/>
    <x v="46"/>
    <x v="2"/>
    <x v="234"/>
    <x v="268"/>
    <x v="4"/>
    <m/>
    <m/>
    <m/>
    <n v="0.2"/>
    <n v="0.2"/>
  </r>
  <r>
    <x v="4"/>
    <x v="26"/>
    <x v="1"/>
    <x v="46"/>
    <x v="2"/>
    <x v="235"/>
    <x v="275"/>
    <x v="4"/>
    <m/>
    <m/>
    <m/>
    <n v="0.2"/>
    <n v="0.2"/>
  </r>
  <r>
    <x v="4"/>
    <x v="26"/>
    <x v="1"/>
    <x v="31"/>
    <x v="6"/>
    <x v="236"/>
    <x v="123"/>
    <x v="4"/>
    <m/>
    <m/>
    <m/>
    <n v="0.2"/>
    <n v="0.2"/>
  </r>
  <r>
    <x v="4"/>
    <x v="26"/>
    <x v="1"/>
    <x v="46"/>
    <x v="6"/>
    <x v="237"/>
    <x v="268"/>
    <x v="4"/>
    <m/>
    <m/>
    <m/>
    <n v="0.2"/>
    <n v="0.2"/>
  </r>
  <r>
    <x v="4"/>
    <x v="26"/>
    <x v="1"/>
    <x v="32"/>
    <x v="5"/>
    <x v="28"/>
    <x v="28"/>
    <x v="3"/>
    <m/>
    <m/>
    <m/>
    <n v="1.3499999999999999"/>
    <n v="1.3499999999999999"/>
  </r>
  <r>
    <x v="4"/>
    <x v="26"/>
    <x v="2"/>
    <x v="33"/>
    <x v="5"/>
    <x v="28"/>
    <x v="28"/>
    <x v="3"/>
    <n v="0.30000000000000004"/>
    <n v="0.35"/>
    <n v="0.70000000000000007"/>
    <n v="1.3499999999999999"/>
    <n v="2.7"/>
  </r>
  <r>
    <x v="4"/>
    <x v="27"/>
    <x v="0"/>
    <x v="10"/>
    <x v="2"/>
    <x v="230"/>
    <x v="276"/>
    <x v="1"/>
    <m/>
    <m/>
    <n v="0.2"/>
    <m/>
    <n v="0.2"/>
  </r>
  <r>
    <x v="4"/>
    <x v="27"/>
    <x v="0"/>
    <x v="10"/>
    <x v="6"/>
    <x v="145"/>
    <x v="238"/>
    <x v="1"/>
    <m/>
    <m/>
    <n v="0.1"/>
    <m/>
    <n v="0.1"/>
  </r>
  <r>
    <x v="4"/>
    <x v="27"/>
    <x v="0"/>
    <x v="7"/>
    <x v="2"/>
    <x v="238"/>
    <x v="277"/>
    <x v="1"/>
    <m/>
    <m/>
    <n v="0.1"/>
    <m/>
    <n v="0.1"/>
  </r>
  <r>
    <x v="4"/>
    <x v="27"/>
    <x v="0"/>
    <x v="7"/>
    <x v="2"/>
    <x v="238"/>
    <x v="278"/>
    <x v="1"/>
    <m/>
    <m/>
    <n v="0.3"/>
    <m/>
    <n v="0.3"/>
  </r>
  <r>
    <x v="4"/>
    <x v="27"/>
    <x v="0"/>
    <x v="7"/>
    <x v="6"/>
    <x v="239"/>
    <x v="277"/>
    <x v="1"/>
    <m/>
    <m/>
    <n v="0.1"/>
    <m/>
    <n v="0.1"/>
  </r>
  <r>
    <x v="4"/>
    <x v="27"/>
    <x v="0"/>
    <x v="7"/>
    <x v="6"/>
    <x v="228"/>
    <x v="277"/>
    <x v="1"/>
    <m/>
    <m/>
    <n v="0.1"/>
    <m/>
    <n v="0.1"/>
  </r>
  <r>
    <x v="4"/>
    <x v="27"/>
    <x v="0"/>
    <x v="8"/>
    <x v="0"/>
    <x v="66"/>
    <x v="279"/>
    <x v="1"/>
    <m/>
    <m/>
    <n v="0.1"/>
    <m/>
    <n v="0.1"/>
  </r>
  <r>
    <x v="4"/>
    <x v="27"/>
    <x v="0"/>
    <x v="8"/>
    <x v="0"/>
    <x v="240"/>
    <x v="280"/>
    <x v="1"/>
    <m/>
    <m/>
    <n v="0.05"/>
    <m/>
    <n v="0.05"/>
  </r>
  <r>
    <x v="4"/>
    <x v="27"/>
    <x v="0"/>
    <x v="8"/>
    <x v="6"/>
    <x v="71"/>
    <x v="281"/>
    <x v="1"/>
    <m/>
    <m/>
    <n v="0.2"/>
    <m/>
    <n v="0.2"/>
  </r>
  <r>
    <x v="4"/>
    <x v="27"/>
    <x v="0"/>
    <x v="13"/>
    <x v="6"/>
    <x v="139"/>
    <x v="282"/>
    <x v="1"/>
    <m/>
    <m/>
    <n v="0.1"/>
    <m/>
    <n v="0.1"/>
  </r>
  <r>
    <x v="4"/>
    <x v="27"/>
    <x v="0"/>
    <x v="47"/>
    <x v="0"/>
    <x v="241"/>
    <x v="283"/>
    <x v="1"/>
    <m/>
    <m/>
    <n v="0.15"/>
    <m/>
    <n v="0.15"/>
  </r>
  <r>
    <x v="4"/>
    <x v="27"/>
    <x v="0"/>
    <x v="47"/>
    <x v="3"/>
    <x v="242"/>
    <x v="284"/>
    <x v="1"/>
    <m/>
    <m/>
    <n v="0.15"/>
    <m/>
    <n v="0.15"/>
  </r>
  <r>
    <x v="4"/>
    <x v="27"/>
    <x v="0"/>
    <x v="37"/>
    <x v="0"/>
    <x v="76"/>
    <x v="285"/>
    <x v="1"/>
    <m/>
    <m/>
    <n v="0.05"/>
    <m/>
    <n v="0.05"/>
  </r>
  <r>
    <x v="4"/>
    <x v="27"/>
    <x v="0"/>
    <x v="37"/>
    <x v="6"/>
    <x v="243"/>
    <x v="286"/>
    <x v="1"/>
    <m/>
    <m/>
    <n v="0.1"/>
    <m/>
    <n v="0.1"/>
  </r>
  <r>
    <x v="4"/>
    <x v="27"/>
    <x v="0"/>
    <x v="37"/>
    <x v="6"/>
    <x v="244"/>
    <x v="287"/>
    <x v="1"/>
    <m/>
    <m/>
    <n v="0.5"/>
    <m/>
    <n v="0.5"/>
  </r>
  <r>
    <x v="4"/>
    <x v="27"/>
    <x v="0"/>
    <x v="1"/>
    <x v="3"/>
    <x v="245"/>
    <x v="288"/>
    <x v="0"/>
    <n v="0.3"/>
    <m/>
    <m/>
    <m/>
    <n v="0.3"/>
  </r>
  <r>
    <x v="4"/>
    <x v="27"/>
    <x v="0"/>
    <x v="1"/>
    <x v="3"/>
    <x v="246"/>
    <x v="289"/>
    <x v="0"/>
    <n v="0.25"/>
    <m/>
    <m/>
    <m/>
    <n v="0.25"/>
  </r>
  <r>
    <x v="4"/>
    <x v="27"/>
    <x v="0"/>
    <x v="1"/>
    <x v="6"/>
    <x v="247"/>
    <x v="290"/>
    <x v="0"/>
    <n v="0.25"/>
    <m/>
    <m/>
    <m/>
    <n v="0.25"/>
  </r>
  <r>
    <x v="4"/>
    <x v="27"/>
    <x v="0"/>
    <x v="1"/>
    <x v="12"/>
    <x v="211"/>
    <x v="291"/>
    <x v="0"/>
    <n v="0.25"/>
    <m/>
    <m/>
    <m/>
    <n v="0.25"/>
  </r>
  <r>
    <x v="4"/>
    <x v="27"/>
    <x v="0"/>
    <x v="1"/>
    <x v="12"/>
    <x v="248"/>
    <x v="292"/>
    <x v="0"/>
    <n v="0.75"/>
    <m/>
    <m/>
    <m/>
    <n v="0.75"/>
  </r>
  <r>
    <x v="4"/>
    <x v="27"/>
    <x v="0"/>
    <x v="16"/>
    <x v="5"/>
    <x v="28"/>
    <x v="28"/>
    <x v="3"/>
    <n v="1.8"/>
    <n v="0"/>
    <n v="2.2999999999999998"/>
    <m/>
    <n v="4.0999999999999996"/>
  </r>
  <r>
    <x v="4"/>
    <x v="27"/>
    <x v="1"/>
    <x v="17"/>
    <x v="0"/>
    <x v="29"/>
    <x v="293"/>
    <x v="4"/>
    <m/>
    <m/>
    <m/>
    <n v="0.1"/>
    <n v="0.1"/>
  </r>
  <r>
    <x v="4"/>
    <x v="27"/>
    <x v="1"/>
    <x v="19"/>
    <x v="0"/>
    <x v="35"/>
    <x v="294"/>
    <x v="4"/>
    <m/>
    <m/>
    <m/>
    <n v="0.1"/>
    <n v="0.1"/>
  </r>
  <r>
    <x v="4"/>
    <x v="27"/>
    <x v="1"/>
    <x v="42"/>
    <x v="6"/>
    <x v="249"/>
    <x v="295"/>
    <x v="4"/>
    <m/>
    <m/>
    <m/>
    <n v="0.3"/>
    <n v="0.3"/>
  </r>
  <r>
    <x v="4"/>
    <x v="27"/>
    <x v="1"/>
    <x v="42"/>
    <x v="6"/>
    <x v="250"/>
    <x v="295"/>
    <x v="4"/>
    <m/>
    <m/>
    <m/>
    <n v="0.5"/>
    <n v="0.5"/>
  </r>
  <r>
    <x v="4"/>
    <x v="27"/>
    <x v="1"/>
    <x v="34"/>
    <x v="6"/>
    <x v="171"/>
    <x v="296"/>
    <x v="4"/>
    <m/>
    <m/>
    <m/>
    <n v="0.05"/>
    <n v="0.05"/>
  </r>
  <r>
    <x v="4"/>
    <x v="27"/>
    <x v="1"/>
    <x v="21"/>
    <x v="2"/>
    <x v="251"/>
    <x v="297"/>
    <x v="4"/>
    <m/>
    <m/>
    <m/>
    <n v="0.2"/>
    <n v="0.2"/>
  </r>
  <r>
    <x v="4"/>
    <x v="27"/>
    <x v="1"/>
    <x v="21"/>
    <x v="6"/>
    <x v="252"/>
    <x v="298"/>
    <x v="4"/>
    <m/>
    <m/>
    <m/>
    <n v="0.2"/>
    <n v="0.2"/>
  </r>
  <r>
    <x v="4"/>
    <x v="27"/>
    <x v="1"/>
    <x v="21"/>
    <x v="6"/>
    <x v="253"/>
    <x v="299"/>
    <x v="4"/>
    <m/>
    <m/>
    <m/>
    <n v="0.2"/>
    <n v="0.2"/>
  </r>
  <r>
    <x v="4"/>
    <x v="27"/>
    <x v="1"/>
    <x v="22"/>
    <x v="3"/>
    <x v="254"/>
    <x v="300"/>
    <x v="4"/>
    <m/>
    <m/>
    <m/>
    <n v="0.15"/>
    <n v="0.15"/>
  </r>
  <r>
    <x v="4"/>
    <x v="27"/>
    <x v="1"/>
    <x v="35"/>
    <x v="6"/>
    <x v="126"/>
    <x v="301"/>
    <x v="4"/>
    <m/>
    <m/>
    <m/>
    <n v="0.2"/>
    <n v="0.2"/>
  </r>
  <r>
    <x v="4"/>
    <x v="27"/>
    <x v="1"/>
    <x v="35"/>
    <x v="6"/>
    <x v="62"/>
    <x v="302"/>
    <x v="4"/>
    <m/>
    <m/>
    <m/>
    <n v="0.1"/>
    <n v="0.1"/>
  </r>
  <r>
    <x v="4"/>
    <x v="27"/>
    <x v="1"/>
    <x v="35"/>
    <x v="6"/>
    <x v="127"/>
    <x v="303"/>
    <x v="4"/>
    <m/>
    <m/>
    <m/>
    <n v="0.2"/>
    <n v="0.2"/>
  </r>
  <r>
    <x v="4"/>
    <x v="27"/>
    <x v="1"/>
    <x v="50"/>
    <x v="0"/>
    <x v="255"/>
    <x v="304"/>
    <x v="4"/>
    <m/>
    <m/>
    <m/>
    <n v="0.1"/>
    <n v="0.1"/>
  </r>
  <r>
    <x v="4"/>
    <x v="27"/>
    <x v="1"/>
    <x v="32"/>
    <x v="5"/>
    <x v="28"/>
    <x v="28"/>
    <x v="3"/>
    <m/>
    <m/>
    <m/>
    <n v="2.4"/>
    <n v="2.4"/>
  </r>
  <r>
    <x v="4"/>
    <x v="27"/>
    <x v="2"/>
    <x v="33"/>
    <x v="5"/>
    <x v="28"/>
    <x v="28"/>
    <x v="3"/>
    <n v="1.8"/>
    <n v="0"/>
    <n v="2.2999999999999998"/>
    <n v="2.4"/>
    <n v="6.5"/>
  </r>
  <r>
    <x v="4"/>
    <x v="28"/>
    <x v="0"/>
    <x v="12"/>
    <x v="0"/>
    <x v="19"/>
    <x v="305"/>
    <x v="1"/>
    <m/>
    <m/>
    <n v="0.05"/>
    <m/>
    <n v="0.05"/>
  </r>
  <r>
    <x v="4"/>
    <x v="28"/>
    <x v="0"/>
    <x v="40"/>
    <x v="0"/>
    <x v="115"/>
    <x v="306"/>
    <x v="1"/>
    <m/>
    <m/>
    <n v="0.2"/>
    <m/>
    <n v="0.2"/>
  </r>
  <r>
    <x v="4"/>
    <x v="28"/>
    <x v="0"/>
    <x v="3"/>
    <x v="6"/>
    <x v="186"/>
    <x v="307"/>
    <x v="2"/>
    <m/>
    <n v="0.1"/>
    <m/>
    <m/>
    <n v="0.1"/>
  </r>
  <r>
    <x v="4"/>
    <x v="28"/>
    <x v="0"/>
    <x v="0"/>
    <x v="6"/>
    <x v="256"/>
    <x v="308"/>
    <x v="1"/>
    <m/>
    <m/>
    <n v="0.1"/>
    <m/>
    <n v="0.1"/>
  </r>
  <r>
    <x v="4"/>
    <x v="28"/>
    <x v="0"/>
    <x v="5"/>
    <x v="0"/>
    <x v="5"/>
    <x v="309"/>
    <x v="1"/>
    <m/>
    <m/>
    <n v="0.1"/>
    <m/>
    <n v="0.1"/>
  </r>
  <r>
    <x v="4"/>
    <x v="28"/>
    <x v="0"/>
    <x v="8"/>
    <x v="2"/>
    <x v="257"/>
    <x v="310"/>
    <x v="1"/>
    <m/>
    <m/>
    <n v="0.5"/>
    <m/>
    <n v="0.5"/>
  </r>
  <r>
    <x v="4"/>
    <x v="28"/>
    <x v="0"/>
    <x v="8"/>
    <x v="6"/>
    <x v="258"/>
    <x v="311"/>
    <x v="1"/>
    <m/>
    <m/>
    <n v="0.1"/>
    <m/>
    <n v="0.1"/>
  </r>
  <r>
    <x v="4"/>
    <x v="28"/>
    <x v="0"/>
    <x v="9"/>
    <x v="2"/>
    <x v="10"/>
    <x v="312"/>
    <x v="2"/>
    <m/>
    <n v="0.1"/>
    <m/>
    <m/>
    <n v="0.1"/>
  </r>
  <r>
    <x v="4"/>
    <x v="28"/>
    <x v="0"/>
    <x v="14"/>
    <x v="6"/>
    <x v="116"/>
    <x v="313"/>
    <x v="2"/>
    <m/>
    <n v="0.1"/>
    <m/>
    <m/>
    <n v="0.1"/>
  </r>
  <r>
    <x v="4"/>
    <x v="28"/>
    <x v="0"/>
    <x v="47"/>
    <x v="0"/>
    <x v="241"/>
    <x v="314"/>
    <x v="1"/>
    <m/>
    <m/>
    <n v="0.15"/>
    <m/>
    <n v="0.15"/>
  </r>
  <r>
    <x v="4"/>
    <x v="28"/>
    <x v="0"/>
    <x v="47"/>
    <x v="3"/>
    <x v="242"/>
    <x v="315"/>
    <x v="1"/>
    <m/>
    <m/>
    <n v="0.15"/>
    <m/>
    <n v="0.15"/>
  </r>
  <r>
    <x v="4"/>
    <x v="28"/>
    <x v="0"/>
    <x v="10"/>
    <x v="2"/>
    <x v="14"/>
    <x v="316"/>
    <x v="2"/>
    <m/>
    <n v="0.15"/>
    <m/>
    <m/>
    <n v="0.15"/>
  </r>
  <r>
    <x v="4"/>
    <x v="28"/>
    <x v="0"/>
    <x v="11"/>
    <x v="2"/>
    <x v="112"/>
    <x v="317"/>
    <x v="2"/>
    <m/>
    <n v="0.2"/>
    <m/>
    <m/>
    <n v="0.2"/>
  </r>
  <r>
    <x v="4"/>
    <x v="28"/>
    <x v="0"/>
    <x v="11"/>
    <x v="2"/>
    <x v="17"/>
    <x v="318"/>
    <x v="0"/>
    <n v="0.25"/>
    <m/>
    <m/>
    <m/>
    <n v="0.25"/>
  </r>
  <r>
    <x v="4"/>
    <x v="28"/>
    <x v="0"/>
    <x v="9"/>
    <x v="6"/>
    <x v="137"/>
    <x v="319"/>
    <x v="1"/>
    <m/>
    <m/>
    <n v="0.15"/>
    <m/>
    <n v="0.15"/>
  </r>
  <r>
    <x v="4"/>
    <x v="28"/>
    <x v="0"/>
    <x v="9"/>
    <x v="6"/>
    <x v="259"/>
    <x v="320"/>
    <x v="1"/>
    <m/>
    <m/>
    <n v="0.2"/>
    <m/>
    <n v="0.2"/>
  </r>
  <r>
    <x v="4"/>
    <x v="28"/>
    <x v="0"/>
    <x v="15"/>
    <x v="0"/>
    <x v="22"/>
    <x v="321"/>
    <x v="1"/>
    <m/>
    <m/>
    <n v="0.57999999999999996"/>
    <m/>
    <n v="0.57999999999999996"/>
  </r>
  <r>
    <x v="4"/>
    <x v="28"/>
    <x v="0"/>
    <x v="15"/>
    <x v="6"/>
    <x v="73"/>
    <x v="322"/>
    <x v="1"/>
    <m/>
    <m/>
    <n v="0.9"/>
    <m/>
    <n v="0.9"/>
  </r>
  <r>
    <x v="4"/>
    <x v="28"/>
    <x v="0"/>
    <x v="1"/>
    <x v="3"/>
    <x v="245"/>
    <x v="323"/>
    <x v="0"/>
    <n v="0.15"/>
    <m/>
    <m/>
    <m/>
    <n v="0.15"/>
  </r>
  <r>
    <x v="4"/>
    <x v="28"/>
    <x v="0"/>
    <x v="1"/>
    <x v="6"/>
    <x v="222"/>
    <x v="324"/>
    <x v="2"/>
    <m/>
    <n v="0.2"/>
    <m/>
    <m/>
    <n v="0.2"/>
  </r>
  <r>
    <x v="4"/>
    <x v="28"/>
    <x v="0"/>
    <x v="1"/>
    <x v="6"/>
    <x v="260"/>
    <x v="325"/>
    <x v="2"/>
    <m/>
    <n v="0.15"/>
    <m/>
    <m/>
    <n v="0.15"/>
  </r>
  <r>
    <x v="4"/>
    <x v="28"/>
    <x v="0"/>
    <x v="1"/>
    <x v="6"/>
    <x v="261"/>
    <x v="326"/>
    <x v="1"/>
    <m/>
    <m/>
    <n v="0.2"/>
    <m/>
    <n v="0.2"/>
  </r>
  <r>
    <x v="4"/>
    <x v="28"/>
    <x v="0"/>
    <x v="1"/>
    <x v="2"/>
    <x v="262"/>
    <x v="327"/>
    <x v="2"/>
    <m/>
    <n v="0.4"/>
    <m/>
    <m/>
    <n v="0.4"/>
  </r>
  <r>
    <x v="4"/>
    <x v="28"/>
    <x v="0"/>
    <x v="1"/>
    <x v="12"/>
    <x v="248"/>
    <x v="328"/>
    <x v="0"/>
    <n v="0.25"/>
    <m/>
    <m/>
    <m/>
    <n v="0.25"/>
  </r>
  <r>
    <x v="4"/>
    <x v="28"/>
    <x v="0"/>
    <x v="51"/>
    <x v="0"/>
    <x v="263"/>
    <x v="329"/>
    <x v="1"/>
    <m/>
    <m/>
    <n v="0.1"/>
    <m/>
    <n v="0.1"/>
  </r>
  <r>
    <x v="4"/>
    <x v="28"/>
    <x v="0"/>
    <x v="48"/>
    <x v="0"/>
    <x v="185"/>
    <x v="330"/>
    <x v="1"/>
    <m/>
    <m/>
    <n v="0.05"/>
    <m/>
    <n v="0.05"/>
  </r>
  <r>
    <x v="4"/>
    <x v="28"/>
    <x v="0"/>
    <x v="16"/>
    <x v="5"/>
    <x v="28"/>
    <x v="28"/>
    <x v="3"/>
    <n v="0.65"/>
    <n v="1.4"/>
    <n v="3.53"/>
    <m/>
    <n v="5.58"/>
  </r>
  <r>
    <x v="4"/>
    <x v="28"/>
    <x v="1"/>
    <x v="52"/>
    <x v="0"/>
    <x v="264"/>
    <x v="331"/>
    <x v="4"/>
    <m/>
    <m/>
    <m/>
    <n v="0.4"/>
    <n v="0.4"/>
  </r>
  <r>
    <x v="4"/>
    <x v="28"/>
    <x v="1"/>
    <x v="41"/>
    <x v="2"/>
    <x v="118"/>
    <x v="332"/>
    <x v="4"/>
    <m/>
    <m/>
    <m/>
    <n v="0.05"/>
    <n v="0.05"/>
  </r>
  <r>
    <x v="4"/>
    <x v="28"/>
    <x v="1"/>
    <x v="18"/>
    <x v="0"/>
    <x v="265"/>
    <x v="333"/>
    <x v="4"/>
    <m/>
    <m/>
    <m/>
    <n v="0.2"/>
    <n v="0.2"/>
  </r>
  <r>
    <x v="4"/>
    <x v="28"/>
    <x v="1"/>
    <x v="18"/>
    <x v="0"/>
    <x v="265"/>
    <x v="334"/>
    <x v="4"/>
    <m/>
    <m/>
    <m/>
    <n v="0.15"/>
    <n v="0.15"/>
  </r>
  <r>
    <x v="4"/>
    <x v="28"/>
    <x v="1"/>
    <x v="18"/>
    <x v="0"/>
    <x v="30"/>
    <x v="335"/>
    <x v="4"/>
    <m/>
    <m/>
    <m/>
    <n v="0.15"/>
    <n v="0.15"/>
  </r>
  <r>
    <x v="4"/>
    <x v="28"/>
    <x v="1"/>
    <x v="19"/>
    <x v="6"/>
    <x v="190"/>
    <x v="336"/>
    <x v="4"/>
    <m/>
    <m/>
    <m/>
    <n v="0.1"/>
    <n v="0.1"/>
  </r>
  <r>
    <x v="4"/>
    <x v="28"/>
    <x v="1"/>
    <x v="20"/>
    <x v="6"/>
    <x v="266"/>
    <x v="337"/>
    <x v="4"/>
    <m/>
    <m/>
    <m/>
    <n v="0.1"/>
    <n v="0.1"/>
  </r>
  <r>
    <x v="4"/>
    <x v="28"/>
    <x v="1"/>
    <x v="20"/>
    <x v="6"/>
    <x v="81"/>
    <x v="338"/>
    <x v="4"/>
    <m/>
    <m/>
    <m/>
    <n v="0.7"/>
    <n v="0.7"/>
  </r>
  <r>
    <x v="4"/>
    <x v="28"/>
    <x v="1"/>
    <x v="20"/>
    <x v="6"/>
    <x v="82"/>
    <x v="339"/>
    <x v="4"/>
    <m/>
    <m/>
    <m/>
    <n v="0.3"/>
    <n v="0.3"/>
  </r>
  <r>
    <x v="4"/>
    <x v="28"/>
    <x v="1"/>
    <x v="31"/>
    <x v="6"/>
    <x v="267"/>
    <x v="340"/>
    <x v="4"/>
    <m/>
    <m/>
    <m/>
    <n v="0.4"/>
    <n v="0.4"/>
  </r>
  <r>
    <x v="4"/>
    <x v="28"/>
    <x v="1"/>
    <x v="27"/>
    <x v="2"/>
    <x v="47"/>
    <x v="341"/>
    <x v="4"/>
    <m/>
    <m/>
    <m/>
    <n v="0.05"/>
    <n v="0.05"/>
  </r>
  <r>
    <x v="4"/>
    <x v="28"/>
    <x v="1"/>
    <x v="27"/>
    <x v="2"/>
    <x v="47"/>
    <x v="342"/>
    <x v="4"/>
    <m/>
    <m/>
    <m/>
    <n v="0.1"/>
    <n v="0.1"/>
  </r>
  <r>
    <x v="4"/>
    <x v="28"/>
    <x v="1"/>
    <x v="26"/>
    <x v="6"/>
    <x v="163"/>
    <x v="343"/>
    <x v="4"/>
    <m/>
    <m/>
    <m/>
    <n v="0.2"/>
    <n v="0.2"/>
  </r>
  <r>
    <x v="4"/>
    <x v="28"/>
    <x v="1"/>
    <x v="46"/>
    <x v="2"/>
    <x v="234"/>
    <x v="344"/>
    <x v="4"/>
    <m/>
    <m/>
    <m/>
    <n v="0.1"/>
    <n v="0.1"/>
  </r>
  <r>
    <x v="4"/>
    <x v="28"/>
    <x v="1"/>
    <x v="30"/>
    <x v="0"/>
    <x v="51"/>
    <x v="345"/>
    <x v="4"/>
    <m/>
    <m/>
    <m/>
    <n v="0.25"/>
    <n v="0.25"/>
  </r>
  <r>
    <x v="4"/>
    <x v="28"/>
    <x v="1"/>
    <x v="30"/>
    <x v="6"/>
    <x v="268"/>
    <x v="346"/>
    <x v="4"/>
    <m/>
    <m/>
    <m/>
    <n v="0.1"/>
    <n v="0.1"/>
  </r>
  <r>
    <x v="4"/>
    <x v="28"/>
    <x v="1"/>
    <x v="32"/>
    <x v="8"/>
    <x v="28"/>
    <x v="28"/>
    <x v="3"/>
    <m/>
    <m/>
    <m/>
    <n v="3.35"/>
    <n v="3.35"/>
  </r>
  <r>
    <x v="4"/>
    <x v="28"/>
    <x v="2"/>
    <x v="33"/>
    <x v="5"/>
    <x v="28"/>
    <x v="28"/>
    <x v="3"/>
    <n v="0.65"/>
    <n v="1.4"/>
    <n v="3.53"/>
    <n v="3.35"/>
    <n v="8.93"/>
  </r>
  <r>
    <x v="4"/>
    <x v="29"/>
    <x v="0"/>
    <x v="6"/>
    <x v="0"/>
    <x v="6"/>
    <x v="347"/>
    <x v="1"/>
    <m/>
    <m/>
    <n v="0.1"/>
    <m/>
    <n v="0.1"/>
  </r>
  <r>
    <x v="4"/>
    <x v="29"/>
    <x v="0"/>
    <x v="6"/>
    <x v="6"/>
    <x v="269"/>
    <x v="348"/>
    <x v="1"/>
    <m/>
    <m/>
    <n v="0.1"/>
    <m/>
    <n v="0.1"/>
  </r>
  <r>
    <x v="4"/>
    <x v="29"/>
    <x v="0"/>
    <x v="6"/>
    <x v="6"/>
    <x v="269"/>
    <x v="349"/>
    <x v="1"/>
    <m/>
    <m/>
    <n v="0.1"/>
    <m/>
    <n v="0.1"/>
  </r>
  <r>
    <x v="4"/>
    <x v="29"/>
    <x v="0"/>
    <x v="12"/>
    <x v="0"/>
    <x v="19"/>
    <x v="350"/>
    <x v="1"/>
    <m/>
    <m/>
    <n v="0.05"/>
    <m/>
    <n v="0.05"/>
  </r>
  <r>
    <x v="4"/>
    <x v="29"/>
    <x v="0"/>
    <x v="16"/>
    <x v="5"/>
    <x v="28"/>
    <x v="28"/>
    <x v="3"/>
    <n v="0"/>
    <n v="0"/>
    <n v="0.35000000000000003"/>
    <m/>
    <n v="0.35000000000000003"/>
  </r>
  <r>
    <x v="4"/>
    <x v="29"/>
    <x v="1"/>
    <x v="35"/>
    <x v="6"/>
    <x v="215"/>
    <x v="351"/>
    <x v="4"/>
    <m/>
    <m/>
    <m/>
    <n v="0.05"/>
    <n v="0.05"/>
  </r>
  <r>
    <x v="4"/>
    <x v="29"/>
    <x v="1"/>
    <x v="35"/>
    <x v="6"/>
    <x v="210"/>
    <x v="352"/>
    <x v="4"/>
    <m/>
    <m/>
    <m/>
    <n v="0.05"/>
    <n v="0.05"/>
  </r>
  <r>
    <x v="4"/>
    <x v="29"/>
    <x v="1"/>
    <x v="35"/>
    <x v="6"/>
    <x v="127"/>
    <x v="352"/>
    <x v="4"/>
    <m/>
    <m/>
    <m/>
    <n v="0.05"/>
    <n v="0.05"/>
  </r>
  <r>
    <x v="4"/>
    <x v="29"/>
    <x v="1"/>
    <x v="23"/>
    <x v="6"/>
    <x v="85"/>
    <x v="353"/>
    <x v="4"/>
    <m/>
    <m/>
    <m/>
    <n v="0.5"/>
    <n v="0.5"/>
  </r>
  <r>
    <x v="4"/>
    <x v="29"/>
    <x v="1"/>
    <x v="46"/>
    <x v="2"/>
    <x v="235"/>
    <x v="354"/>
    <x v="4"/>
    <m/>
    <m/>
    <m/>
    <n v="0.2"/>
    <n v="0.2"/>
  </r>
  <r>
    <x v="4"/>
    <x v="29"/>
    <x v="1"/>
    <x v="46"/>
    <x v="6"/>
    <x v="218"/>
    <x v="354"/>
    <x v="4"/>
    <m/>
    <m/>
    <m/>
    <n v="0.2"/>
    <n v="0.2"/>
  </r>
  <r>
    <x v="4"/>
    <x v="29"/>
    <x v="1"/>
    <x v="32"/>
    <x v="5"/>
    <x v="97"/>
    <x v="28"/>
    <x v="3"/>
    <m/>
    <m/>
    <m/>
    <n v="1.05"/>
    <n v="1.05"/>
  </r>
  <r>
    <x v="4"/>
    <x v="29"/>
    <x v="2"/>
    <x v="33"/>
    <x v="5"/>
    <x v="28"/>
    <x v="28"/>
    <x v="3"/>
    <n v="0"/>
    <n v="0"/>
    <n v="0.35000000000000003"/>
    <n v="1.05"/>
    <n v="1.4000000000000001"/>
  </r>
  <r>
    <x v="4"/>
    <x v="30"/>
    <x v="0"/>
    <x v="11"/>
    <x v="11"/>
    <x v="270"/>
    <x v="355"/>
    <x v="0"/>
    <n v="0.75"/>
    <m/>
    <m/>
    <m/>
    <n v="0.75"/>
  </r>
  <r>
    <x v="4"/>
    <x v="30"/>
    <x v="0"/>
    <x v="16"/>
    <x v="5"/>
    <x v="28"/>
    <x v="28"/>
    <x v="3"/>
    <n v="0.75"/>
    <n v="0"/>
    <n v="0"/>
    <m/>
    <n v="0.75"/>
  </r>
  <r>
    <x v="4"/>
    <x v="30"/>
    <x v="1"/>
    <x v="39"/>
    <x v="8"/>
    <x v="97"/>
    <x v="28"/>
    <x v="3"/>
    <m/>
    <m/>
    <m/>
    <m/>
    <n v="0"/>
  </r>
  <r>
    <x v="4"/>
    <x v="30"/>
    <x v="1"/>
    <x v="32"/>
    <x v="5"/>
    <x v="28"/>
    <x v="28"/>
    <x v="3"/>
    <m/>
    <m/>
    <m/>
    <n v="0"/>
    <n v="0"/>
  </r>
  <r>
    <x v="4"/>
    <x v="30"/>
    <x v="2"/>
    <x v="33"/>
    <x v="5"/>
    <x v="28"/>
    <x v="28"/>
    <x v="3"/>
    <n v="0.75"/>
    <n v="0"/>
    <n v="0"/>
    <n v="0"/>
    <n v="0.75"/>
  </r>
  <r>
    <x v="4"/>
    <x v="5"/>
    <x v="3"/>
    <x v="33"/>
    <x v="5"/>
    <x v="28"/>
    <x v="28"/>
    <x v="3"/>
    <n v="3.5"/>
    <n v="1.75"/>
    <n v="6.879999999999999"/>
    <n v="8.15"/>
    <n v="20.28"/>
  </r>
  <r>
    <x v="5"/>
    <x v="31"/>
    <x v="0"/>
    <x v="12"/>
    <x v="0"/>
    <x v="18"/>
    <x v="356"/>
    <x v="0"/>
    <n v="0.1"/>
    <m/>
    <m/>
    <m/>
    <n v="0.1"/>
  </r>
  <r>
    <x v="5"/>
    <x v="31"/>
    <x v="0"/>
    <x v="53"/>
    <x v="0"/>
    <x v="271"/>
    <x v="357"/>
    <x v="1"/>
    <m/>
    <m/>
    <n v="0.3"/>
    <m/>
    <n v="0.3"/>
  </r>
  <r>
    <x v="5"/>
    <x v="31"/>
    <x v="0"/>
    <x v="53"/>
    <x v="6"/>
    <x v="272"/>
    <x v="357"/>
    <x v="1"/>
    <m/>
    <m/>
    <n v="0.15"/>
    <m/>
    <n v="0.15"/>
  </r>
  <r>
    <x v="5"/>
    <x v="31"/>
    <x v="0"/>
    <x v="53"/>
    <x v="6"/>
    <x v="273"/>
    <x v="357"/>
    <x v="1"/>
    <m/>
    <m/>
    <n v="0.15"/>
    <m/>
    <n v="0.15"/>
  </r>
  <r>
    <x v="5"/>
    <x v="31"/>
    <x v="0"/>
    <x v="8"/>
    <x v="2"/>
    <x v="136"/>
    <x v="358"/>
    <x v="1"/>
    <m/>
    <m/>
    <n v="0.1"/>
    <m/>
    <n v="0.1"/>
  </r>
  <r>
    <x v="5"/>
    <x v="31"/>
    <x v="0"/>
    <x v="8"/>
    <x v="6"/>
    <x v="274"/>
    <x v="358"/>
    <x v="1"/>
    <m/>
    <m/>
    <n v="0.1"/>
    <m/>
    <n v="0.1"/>
  </r>
  <r>
    <x v="5"/>
    <x v="31"/>
    <x v="0"/>
    <x v="1"/>
    <x v="3"/>
    <x v="275"/>
    <x v="359"/>
    <x v="0"/>
    <n v="0.4"/>
    <m/>
    <m/>
    <m/>
    <n v="0.4"/>
  </r>
  <r>
    <x v="5"/>
    <x v="31"/>
    <x v="0"/>
    <x v="1"/>
    <x v="3"/>
    <x v="275"/>
    <x v="360"/>
    <x v="0"/>
    <n v="0.4"/>
    <m/>
    <m/>
    <m/>
    <n v="0.4"/>
  </r>
  <r>
    <x v="5"/>
    <x v="31"/>
    <x v="0"/>
    <x v="1"/>
    <x v="3"/>
    <x v="174"/>
    <x v="361"/>
    <x v="0"/>
    <n v="0.15"/>
    <m/>
    <m/>
    <m/>
    <n v="0.15"/>
  </r>
  <r>
    <x v="5"/>
    <x v="31"/>
    <x v="0"/>
    <x v="1"/>
    <x v="6"/>
    <x v="109"/>
    <x v="362"/>
    <x v="1"/>
    <m/>
    <m/>
    <n v="0.05"/>
    <m/>
    <n v="0.05"/>
  </r>
  <r>
    <x v="5"/>
    <x v="31"/>
    <x v="0"/>
    <x v="1"/>
    <x v="6"/>
    <x v="276"/>
    <x v="363"/>
    <x v="2"/>
    <m/>
    <n v="0.3"/>
    <m/>
    <m/>
    <n v="0.3"/>
  </r>
  <r>
    <x v="5"/>
    <x v="31"/>
    <x v="0"/>
    <x v="1"/>
    <x v="6"/>
    <x v="153"/>
    <x v="364"/>
    <x v="1"/>
    <m/>
    <m/>
    <n v="0.2"/>
    <m/>
    <n v="0.2"/>
  </r>
  <r>
    <x v="5"/>
    <x v="31"/>
    <x v="0"/>
    <x v="51"/>
    <x v="0"/>
    <x v="263"/>
    <x v="365"/>
    <x v="1"/>
    <m/>
    <m/>
    <n v="0.1"/>
    <m/>
    <n v="0.1"/>
  </r>
  <r>
    <x v="5"/>
    <x v="31"/>
    <x v="0"/>
    <x v="16"/>
    <x v="5"/>
    <x v="28"/>
    <x v="28"/>
    <x v="3"/>
    <n v="1.05"/>
    <n v="0.3"/>
    <n v="1.1500000000000001"/>
    <m/>
    <n v="2.5"/>
  </r>
  <r>
    <x v="5"/>
    <x v="31"/>
    <x v="1"/>
    <x v="41"/>
    <x v="0"/>
    <x v="119"/>
    <x v="366"/>
    <x v="4"/>
    <m/>
    <m/>
    <m/>
    <n v="0.1"/>
    <n v="0.1"/>
  </r>
  <r>
    <x v="5"/>
    <x v="31"/>
    <x v="1"/>
    <x v="41"/>
    <x v="6"/>
    <x v="277"/>
    <x v="366"/>
    <x v="4"/>
    <m/>
    <m/>
    <m/>
    <n v="0.5"/>
    <n v="0.5"/>
  </r>
  <r>
    <x v="5"/>
    <x v="31"/>
    <x v="1"/>
    <x v="27"/>
    <x v="6"/>
    <x v="164"/>
    <x v="367"/>
    <x v="4"/>
    <m/>
    <m/>
    <m/>
    <n v="0.15"/>
    <n v="0.15"/>
  </r>
  <r>
    <x v="5"/>
    <x v="31"/>
    <x v="1"/>
    <x v="54"/>
    <x v="6"/>
    <x v="278"/>
    <x v="368"/>
    <x v="4"/>
    <m/>
    <m/>
    <m/>
    <n v="0.2"/>
    <n v="0.2"/>
  </r>
  <r>
    <x v="5"/>
    <x v="31"/>
    <x v="1"/>
    <x v="25"/>
    <x v="6"/>
    <x v="279"/>
    <x v="369"/>
    <x v="4"/>
    <m/>
    <m/>
    <m/>
    <n v="0.2"/>
    <n v="0.2"/>
  </r>
  <r>
    <x v="5"/>
    <x v="31"/>
    <x v="1"/>
    <x v="25"/>
    <x v="6"/>
    <x v="279"/>
    <x v="370"/>
    <x v="4"/>
    <m/>
    <m/>
    <m/>
    <n v="0.1"/>
    <n v="0.1"/>
  </r>
  <r>
    <x v="5"/>
    <x v="31"/>
    <x v="1"/>
    <x v="26"/>
    <x v="6"/>
    <x v="233"/>
    <x v="371"/>
    <x v="4"/>
    <m/>
    <m/>
    <m/>
    <n v="0.2"/>
    <n v="0.2"/>
  </r>
  <r>
    <x v="5"/>
    <x v="31"/>
    <x v="1"/>
    <x v="35"/>
    <x v="6"/>
    <x v="62"/>
    <x v="372"/>
    <x v="4"/>
    <m/>
    <m/>
    <m/>
    <n v="0.1"/>
    <n v="0.1"/>
  </r>
  <r>
    <x v="5"/>
    <x v="31"/>
    <x v="1"/>
    <x v="35"/>
    <x v="6"/>
    <x v="216"/>
    <x v="373"/>
    <x v="4"/>
    <m/>
    <m/>
    <m/>
    <n v="0.1"/>
    <n v="0.1"/>
  </r>
  <r>
    <x v="5"/>
    <x v="31"/>
    <x v="1"/>
    <x v="38"/>
    <x v="0"/>
    <x v="90"/>
    <x v="374"/>
    <x v="4"/>
    <m/>
    <m/>
    <m/>
    <n v="0.15"/>
    <n v="0.15"/>
  </r>
  <r>
    <x v="5"/>
    <x v="31"/>
    <x v="1"/>
    <x v="32"/>
    <x v="5"/>
    <x v="28"/>
    <x v="28"/>
    <x v="3"/>
    <m/>
    <m/>
    <m/>
    <n v="1.8"/>
    <n v="1.8"/>
  </r>
  <r>
    <x v="5"/>
    <x v="31"/>
    <x v="2"/>
    <x v="33"/>
    <x v="5"/>
    <x v="28"/>
    <x v="28"/>
    <x v="3"/>
    <n v="1.05"/>
    <n v="0.3"/>
    <n v="1.1500000000000001"/>
    <n v="1.8"/>
    <n v="4.3"/>
  </r>
  <r>
    <x v="5"/>
    <x v="32"/>
    <x v="0"/>
    <x v="12"/>
    <x v="0"/>
    <x v="18"/>
    <x v="375"/>
    <x v="1"/>
    <m/>
    <m/>
    <n v="0.1"/>
    <m/>
    <n v="0.1"/>
  </r>
  <r>
    <x v="5"/>
    <x v="32"/>
    <x v="0"/>
    <x v="10"/>
    <x v="0"/>
    <x v="11"/>
    <x v="376"/>
    <x v="1"/>
    <m/>
    <m/>
    <n v="0.05"/>
    <m/>
    <n v="0.05"/>
  </r>
  <r>
    <x v="5"/>
    <x v="32"/>
    <x v="0"/>
    <x v="37"/>
    <x v="0"/>
    <x v="76"/>
    <x v="377"/>
    <x v="1"/>
    <m/>
    <m/>
    <n v="0.1"/>
    <m/>
    <n v="0.1"/>
  </r>
  <r>
    <x v="5"/>
    <x v="32"/>
    <x v="0"/>
    <x v="37"/>
    <x v="6"/>
    <x v="243"/>
    <x v="378"/>
    <x v="1"/>
    <m/>
    <m/>
    <n v="0.5"/>
    <m/>
    <n v="0.5"/>
  </r>
  <r>
    <x v="5"/>
    <x v="32"/>
    <x v="0"/>
    <x v="37"/>
    <x v="6"/>
    <x v="244"/>
    <x v="379"/>
    <x v="1"/>
    <m/>
    <m/>
    <n v="0.5"/>
    <m/>
    <n v="0.5"/>
  </r>
  <r>
    <x v="5"/>
    <x v="32"/>
    <x v="0"/>
    <x v="1"/>
    <x v="3"/>
    <x v="245"/>
    <x v="380"/>
    <x v="2"/>
    <m/>
    <n v="0.55000000000000004"/>
    <m/>
    <m/>
    <n v="0.55000000000000004"/>
  </r>
  <r>
    <x v="5"/>
    <x v="32"/>
    <x v="0"/>
    <x v="1"/>
    <x v="7"/>
    <x v="280"/>
    <x v="381"/>
    <x v="0"/>
    <n v="1"/>
    <m/>
    <m/>
    <m/>
    <n v="1"/>
  </r>
  <r>
    <x v="5"/>
    <x v="32"/>
    <x v="0"/>
    <x v="51"/>
    <x v="0"/>
    <x v="263"/>
    <x v="365"/>
    <x v="1"/>
    <m/>
    <m/>
    <n v="0.1"/>
    <m/>
    <n v="0.1"/>
  </r>
  <r>
    <x v="5"/>
    <x v="32"/>
    <x v="0"/>
    <x v="16"/>
    <x v="5"/>
    <x v="28"/>
    <x v="28"/>
    <x v="3"/>
    <n v="1"/>
    <n v="0.55000000000000004"/>
    <n v="1.35"/>
    <m/>
    <n v="2.9000000000000004"/>
  </r>
  <r>
    <x v="5"/>
    <x v="32"/>
    <x v="1"/>
    <x v="25"/>
    <x v="2"/>
    <x v="281"/>
    <x v="382"/>
    <x v="4"/>
    <m/>
    <m/>
    <m/>
    <n v="0.2"/>
    <n v="0.2"/>
  </r>
  <r>
    <x v="5"/>
    <x v="32"/>
    <x v="1"/>
    <x v="25"/>
    <x v="2"/>
    <x v="281"/>
    <x v="383"/>
    <x v="4"/>
    <m/>
    <m/>
    <m/>
    <n v="0.1"/>
    <n v="0.1"/>
  </r>
  <r>
    <x v="5"/>
    <x v="32"/>
    <x v="1"/>
    <x v="25"/>
    <x v="6"/>
    <x v="162"/>
    <x v="384"/>
    <x v="4"/>
    <m/>
    <m/>
    <m/>
    <n v="0.2"/>
    <n v="0.2"/>
  </r>
  <r>
    <x v="5"/>
    <x v="32"/>
    <x v="1"/>
    <x v="46"/>
    <x v="6"/>
    <x v="282"/>
    <x v="385"/>
    <x v="4"/>
    <m/>
    <m/>
    <m/>
    <n v="0.1"/>
    <n v="0.1"/>
  </r>
  <r>
    <x v="5"/>
    <x v="32"/>
    <x v="1"/>
    <x v="46"/>
    <x v="6"/>
    <x v="283"/>
    <x v="386"/>
    <x v="4"/>
    <m/>
    <m/>
    <m/>
    <n v="0.1"/>
    <n v="0.1"/>
  </r>
  <r>
    <x v="5"/>
    <x v="32"/>
    <x v="1"/>
    <x v="43"/>
    <x v="6"/>
    <x v="284"/>
    <x v="387"/>
    <x v="4"/>
    <m/>
    <m/>
    <m/>
    <n v="0.2"/>
    <n v="0.2"/>
  </r>
  <r>
    <x v="5"/>
    <x v="32"/>
    <x v="1"/>
    <x v="32"/>
    <x v="8"/>
    <x v="97"/>
    <x v="28"/>
    <x v="3"/>
    <m/>
    <m/>
    <m/>
    <n v="0.89999999999999991"/>
    <n v="0.89999999999999991"/>
  </r>
  <r>
    <x v="5"/>
    <x v="32"/>
    <x v="2"/>
    <x v="33"/>
    <x v="5"/>
    <x v="28"/>
    <x v="28"/>
    <x v="3"/>
    <n v="1"/>
    <n v="0.55000000000000004"/>
    <n v="1.35"/>
    <n v="0.89999999999999991"/>
    <n v="3.8000000000000003"/>
  </r>
  <r>
    <x v="5"/>
    <x v="5"/>
    <x v="3"/>
    <x v="33"/>
    <x v="5"/>
    <x v="28"/>
    <x v="28"/>
    <x v="3"/>
    <n v="2.0499999999999998"/>
    <n v="0.85000000000000009"/>
    <n v="2.5"/>
    <n v="2.7"/>
    <n v="8.1000000000000014"/>
  </r>
  <r>
    <x v="6"/>
    <x v="33"/>
    <x v="4"/>
    <x v="39"/>
    <x v="8"/>
    <x v="97"/>
    <x v="28"/>
    <x v="3"/>
    <n v="37.989999999999995"/>
    <n v="6.620000000000001"/>
    <n v="21.45"/>
    <n v="33.955000000000005"/>
    <n v="100.01500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97"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A3:B34" firstHeaderRow="1" firstDataRow="1" firstDataCol="1" rowPageCount="1" colPageCount="1"/>
  <pivotFields count="13">
    <pivotField axis="axisRow" showAll="0">
      <items count="12">
        <item x="0"/>
        <item x="1"/>
        <item m="1" x="8"/>
        <item m="1" x="10"/>
        <item m="1" x="9"/>
        <item x="6"/>
        <item m="1" x="7"/>
        <item x="2"/>
        <item x="3"/>
        <item x="4"/>
        <item x="5"/>
        <item t="default"/>
      </items>
    </pivotField>
    <pivotField showAll="0"/>
    <pivotField axis="axisRow" showAll="0">
      <items count="7">
        <item h="1" x="3"/>
        <item x="1"/>
        <item x="0"/>
        <item h="1" x="2"/>
        <item h="1" x="4"/>
        <item h="1" m="1" x="5"/>
        <item t="default"/>
      </items>
    </pivotField>
    <pivotField axis="axisPage" multipleItemSelectionAllowed="1" showAll="0">
      <items count="67">
        <item h="1" x="33"/>
        <item x="52"/>
        <item x="41"/>
        <item m="1" x="60"/>
        <item x="17"/>
        <item m="1" x="61"/>
        <item x="44"/>
        <item x="18"/>
        <item x="19"/>
        <item x="20"/>
        <item m="1" x="65"/>
        <item x="42"/>
        <item m="1" x="58"/>
        <item x="21"/>
        <item x="34"/>
        <item x="3"/>
        <item x="54"/>
        <item m="1" x="63"/>
        <item x="53"/>
        <item x="0"/>
        <item x="31"/>
        <item m="1" x="57"/>
        <item x="8"/>
        <item m="1" x="64"/>
        <item x="24"/>
        <item h="1" x="32"/>
        <item x="49"/>
        <item x="9"/>
        <item x="35"/>
        <item x="14"/>
        <item x="15"/>
        <item x="25"/>
        <item m="1" x="59"/>
        <item x="26"/>
        <item x="47"/>
        <item m="1" x="56"/>
        <item x="46"/>
        <item x="12"/>
        <item x="40"/>
        <item x="27"/>
        <item x="36"/>
        <item x="45"/>
        <item x="10"/>
        <item x="29"/>
        <item x="11"/>
        <item m="1" x="55"/>
        <item x="28"/>
        <item h="1" x="16"/>
        <item x="38"/>
        <item x="1"/>
        <item x="51"/>
        <item x="30"/>
        <item x="43"/>
        <item x="48"/>
        <item h="1" x="39"/>
        <item x="2"/>
        <item x="7"/>
        <item x="4"/>
        <item x="13"/>
        <item m="1" x="62"/>
        <item x="23"/>
        <item x="37"/>
        <item x="50"/>
        <item h="1" x="5"/>
        <item h="1" x="6"/>
        <item h="1" x="22"/>
        <item t="default"/>
      </items>
    </pivotField>
    <pivotField showAll="0"/>
    <pivotField showAll="0"/>
    <pivotField showAll="0"/>
    <pivotField axis="axisRow" showAll="0">
      <items count="7">
        <item x="2"/>
        <item m="1" x="5"/>
        <item x="4"/>
        <item x="0"/>
        <item x="1"/>
        <item x="3"/>
        <item t="default"/>
      </items>
    </pivotField>
    <pivotField showAll="0"/>
    <pivotField showAll="0"/>
    <pivotField showAll="0"/>
    <pivotField showAll="0" defaultSubtotal="0"/>
    <pivotField dataField="1" numFmtId="2" showAll="0"/>
  </pivotFields>
  <rowFields count="3">
    <field x="2"/>
    <field x="7"/>
    <field x="0"/>
  </rowFields>
  <rowItems count="31">
    <i>
      <x v="1"/>
    </i>
    <i r="1">
      <x v="2"/>
    </i>
    <i r="2">
      <x/>
    </i>
    <i r="2">
      <x v="1"/>
    </i>
    <i r="2">
      <x v="7"/>
    </i>
    <i r="2">
      <x v="8"/>
    </i>
    <i r="2">
      <x v="9"/>
    </i>
    <i r="2">
      <x v="10"/>
    </i>
    <i>
      <x v="2"/>
    </i>
    <i r="1">
      <x/>
    </i>
    <i r="2">
      <x/>
    </i>
    <i r="2">
      <x v="1"/>
    </i>
    <i r="2">
      <x v="7"/>
    </i>
    <i r="2">
      <x v="8"/>
    </i>
    <i r="2">
      <x v="9"/>
    </i>
    <i r="2">
      <x v="10"/>
    </i>
    <i r="1">
      <x v="3"/>
    </i>
    <i r="2">
      <x/>
    </i>
    <i r="2">
      <x v="1"/>
    </i>
    <i r="2">
      <x v="7"/>
    </i>
    <i r="2">
      <x v="8"/>
    </i>
    <i r="2">
      <x v="9"/>
    </i>
    <i r="2">
      <x v="10"/>
    </i>
    <i r="1">
      <x v="4"/>
    </i>
    <i r="2">
      <x/>
    </i>
    <i r="2">
      <x v="1"/>
    </i>
    <i r="2">
      <x v="7"/>
    </i>
    <i r="2">
      <x v="8"/>
    </i>
    <i r="2">
      <x v="9"/>
    </i>
    <i r="2">
      <x v="10"/>
    </i>
    <i t="grand">
      <x/>
    </i>
  </rowItems>
  <colItems count="1">
    <i/>
  </colItems>
  <pageFields count="1">
    <pageField fld="3" hier="0"/>
  </pageFields>
  <dataFields count="1">
    <dataField name="Sum of Grand Total" fld="12"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1" cacheId="197"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chartFormat="2">
  <location ref="A4:G43" firstHeaderRow="1" firstDataRow="2" firstDataCol="2" rowPageCount="2" colPageCount="1"/>
  <pivotFields count="13">
    <pivotField axis="axisRow" compact="0" outline="0" subtotalTop="0" showAll="0" includeNewItemsInFilter="1">
      <items count="12">
        <item x="0"/>
        <item x="1"/>
        <item m="1" x="8"/>
        <item m="1" x="10"/>
        <item m="1" x="9"/>
        <item x="6"/>
        <item m="1" x="7"/>
        <item x="2"/>
        <item x="3"/>
        <item x="4"/>
        <item x="5"/>
        <item t="default"/>
      </items>
    </pivotField>
    <pivotField axis="axisRow" compact="0" outline="0" subtotalTop="0" showAll="0" includeNewItemsInFilter="1">
      <items count="61">
        <item x="0"/>
        <item x="1"/>
        <item m="1" x="59"/>
        <item x="3"/>
        <item x="6"/>
        <item x="7"/>
        <item m="1" x="58"/>
        <item x="8"/>
        <item x="9"/>
        <item m="1" x="38"/>
        <item m="1" x="47"/>
        <item m="1" x="51"/>
        <item m="1" x="43"/>
        <item m="1" x="57"/>
        <item m="1" x="39"/>
        <item x="16"/>
        <item m="1" x="34"/>
        <item m="1" x="35"/>
        <item m="1" x="48"/>
        <item m="1" x="36"/>
        <item m="1" x="42"/>
        <item m="1" x="56"/>
        <item m="1" x="45"/>
        <item m="1" x="53"/>
        <item m="1" x="50"/>
        <item m="1" x="54"/>
        <item m="1" x="37"/>
        <item m="1" x="52"/>
        <item m="1" x="55"/>
        <item x="5"/>
        <item x="33"/>
        <item m="1" x="40"/>
        <item m="1" x="46"/>
        <item x="2"/>
        <item x="4"/>
        <item x="10"/>
        <item x="11"/>
        <item x="12"/>
        <item x="13"/>
        <item x="14"/>
        <item x="17"/>
        <item x="18"/>
        <item x="19"/>
        <item x="20"/>
        <item m="1" x="41"/>
        <item m="1" x="49"/>
        <item x="22"/>
        <item x="23"/>
        <item m="1" x="44"/>
        <item x="26"/>
        <item x="27"/>
        <item x="28"/>
        <item x="29"/>
        <item x="30"/>
        <item x="31"/>
        <item x="32"/>
        <item x="24"/>
        <item x="15"/>
        <item x="21"/>
        <item x="25"/>
        <item t="default"/>
      </items>
    </pivotField>
    <pivotField axis="axisPage" compact="0" outline="0" subtotalTop="0" showAll="0" includeNewItemsInFilter="1">
      <items count="7">
        <item h="1" x="3"/>
        <item x="1"/>
        <item x="0"/>
        <item x="2"/>
        <item x="4"/>
        <item m="1" x="5"/>
        <item t="default"/>
      </items>
    </pivotField>
    <pivotField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1102">
        <item m="1" x="912"/>
        <item m="1" x="763"/>
        <item m="1" x="566"/>
        <item m="1" x="560"/>
        <item m="1" x="877"/>
        <item x="53"/>
        <item m="1" x="818"/>
        <item m="1" x="613"/>
        <item m="1" x="451"/>
        <item m="1" x="709"/>
        <item m="1" x="439"/>
        <item x="23"/>
        <item x="24"/>
        <item m="1" x="442"/>
        <item m="1" x="447"/>
        <item m="1" x="862"/>
        <item x="33"/>
        <item m="1" x="733"/>
        <item m="1" x="482"/>
        <item m="1" x="947"/>
        <item m="1" x="462"/>
        <item m="1" x="942"/>
        <item m="1" x="938"/>
        <item m="1" x="681"/>
        <item m="1" x="933"/>
        <item m="1" x="725"/>
        <item m="1" x="570"/>
        <item m="1" x="659"/>
        <item m="1" x="1053"/>
        <item x="126"/>
        <item m="1" x="1075"/>
        <item m="1" x="623"/>
        <item m="1" x="664"/>
        <item m="1" x="954"/>
        <item m="1" x="667"/>
        <item m="1" x="437"/>
        <item m="1" x="913"/>
        <item m="1" x="1022"/>
        <item m="1" x="1094"/>
        <item m="1" x="920"/>
        <item m="1" x="753"/>
        <item m="1" x="710"/>
        <item m="1" x="982"/>
        <item x="153"/>
        <item m="1" x="618"/>
        <item m="1" x="929"/>
        <item x="204"/>
        <item m="1" x="792"/>
        <item m="1" x="904"/>
        <item m="1" x="1003"/>
        <item m="1" x="886"/>
        <item m="1" x="610"/>
        <item m="1" x="547"/>
        <item m="1" x="707"/>
        <item m="1" x="952"/>
        <item m="1" x="405"/>
        <item m="1" x="470"/>
        <item m="1" x="975"/>
        <item m="1" x="875"/>
        <item m="1" x="625"/>
        <item m="1" x="591"/>
        <item m="1" x="964"/>
        <item m="1" x="645"/>
        <item m="1" x="687"/>
        <item m="1" x="472"/>
        <item m="1" x="959"/>
        <item m="1" x="669"/>
        <item m="1" x="823"/>
        <item m="1" x="955"/>
        <item m="1" x="1085"/>
        <item m="1" x="637"/>
        <item m="1" x="479"/>
        <item x="88"/>
        <item x="136"/>
        <item m="1" x="686"/>
        <item m="1" x="452"/>
        <item x="47"/>
        <item m="1" x="458"/>
        <item m="1" x="876"/>
        <item m="1" x="697"/>
        <item m="1" x="509"/>
        <item m="1" x="425"/>
        <item m="1" x="510"/>
        <item m="1" x="648"/>
        <item m="1" x="895"/>
        <item m="1" x="866"/>
        <item m="1" x="585"/>
        <item m="1" x="744"/>
        <item m="1" x="963"/>
        <item m="1" x="953"/>
        <item m="1" x="754"/>
        <item m="1" x="417"/>
        <item x="105"/>
        <item m="1" x="870"/>
        <item m="1" x="801"/>
        <item m="1" x="734"/>
        <item m="1" x="626"/>
        <item m="1" x="461"/>
        <item m="1" x="1087"/>
        <item m="1" x="1011"/>
        <item m="1" x="658"/>
        <item m="1" x="968"/>
        <item m="1" x="783"/>
        <item m="1" x="1066"/>
        <item m="1" x="416"/>
        <item m="1" x="836"/>
        <item m="1" x="918"/>
        <item m="1" x="858"/>
        <item m="1" x="722"/>
        <item m="1" x="619"/>
        <item x="63"/>
        <item m="1" x="670"/>
        <item x="122"/>
        <item m="1" x="677"/>
        <item m="1" x="449"/>
        <item m="1" x="1086"/>
        <item m="1" x="829"/>
        <item m="1" x="550"/>
        <item m="1" x="612"/>
        <item m="1" x="1012"/>
        <item x="331"/>
        <item m="1" x="846"/>
        <item m="1" x="922"/>
        <item x="8"/>
        <item m="1" x="557"/>
        <item m="1" x="641"/>
        <item m="1" x="499"/>
        <item m="1" x="746"/>
        <item m="1" x="638"/>
        <item m="1" x="778"/>
        <item m="1" x="1096"/>
        <item m="1" x="1079"/>
        <item x="359"/>
        <item m="1" x="501"/>
        <item m="1" x="1026"/>
        <item m="1" x="1080"/>
        <item m="1" x="931"/>
        <item m="1" x="568"/>
        <item m="1" x="1090"/>
        <item m="1" x="1049"/>
        <item m="1" x="748"/>
        <item m="1" x="601"/>
        <item m="1" x="594"/>
        <item m="1" x="966"/>
        <item m="1" x="898"/>
        <item m="1" x="983"/>
        <item m="1" x="962"/>
        <item m="1" x="489"/>
        <item m="1" x="925"/>
        <item m="1" x="914"/>
        <item m="1" x="397"/>
        <item m="1" x="627"/>
        <item x="3"/>
        <item m="1" x="628"/>
        <item m="1" x="672"/>
        <item m="1" x="735"/>
        <item m="1" x="782"/>
        <item m="1" x="889"/>
        <item m="1" x="392"/>
        <item m="1" x="485"/>
        <item m="1" x="978"/>
        <item m="1" x="1025"/>
        <item m="1" x="539"/>
        <item m="1" x="642"/>
        <item m="1" x="643"/>
        <item m="1" x="515"/>
        <item m="1" x="742"/>
        <item m="1" x="1024"/>
        <item m="1" x="399"/>
        <item m="1" x="758"/>
        <item m="1" x="630"/>
        <item m="1" x="684"/>
        <item m="1" x="512"/>
        <item m="1" x="711"/>
        <item m="1" x="584"/>
        <item m="1" x="463"/>
        <item m="1" x="971"/>
        <item m="1" x="1073"/>
        <item m="1" x="545"/>
        <item m="1" x="799"/>
        <item m="1" x="690"/>
        <item m="1" x="1060"/>
        <item m="1" x="732"/>
        <item x="329"/>
        <item x="192"/>
        <item m="1" x="634"/>
        <item x="288"/>
        <item m="1" x="471"/>
        <item m="1" x="730"/>
        <item m="1" x="762"/>
        <item m="1" x="809"/>
        <item x="272"/>
        <item m="1" x="478"/>
        <item m="1" x="533"/>
        <item m="1" x="564"/>
        <item m="1" x="779"/>
        <item m="1" x="464"/>
        <item m="1" x="894"/>
        <item m="1" x="454"/>
        <item m="1" x="537"/>
        <item x="107"/>
        <item m="1" x="715"/>
        <item m="1" x="788"/>
        <item x="333"/>
        <item m="1" x="808"/>
        <item m="1" x="523"/>
        <item x="185"/>
        <item m="1" x="819"/>
        <item m="1" x="847"/>
        <item m="1" x="727"/>
        <item m="1" x="785"/>
        <item m="1" x="1063"/>
        <item m="1" x="396"/>
        <item m="1" x="502"/>
        <item m="1" x="1099"/>
        <item x="139"/>
        <item m="1" x="1000"/>
        <item m="1" x="802"/>
        <item m="1" x="723"/>
        <item m="1" x="1004"/>
        <item m="1" x="580"/>
        <item m="1" x="691"/>
        <item m="1" x="614"/>
        <item m="1" x="1017"/>
        <item m="1" x="1042"/>
        <item m="1" x="838"/>
        <item m="1" x="769"/>
        <item m="1" x="622"/>
        <item m="1" x="444"/>
        <item m="1" x="923"/>
        <item m="1" x="516"/>
        <item m="1" x="1032"/>
        <item m="1" x="676"/>
        <item m="1" x="883"/>
        <item m="1" x="473"/>
        <item m="1" x="940"/>
        <item x="289"/>
        <item m="1" x="574"/>
        <item m="1" x="712"/>
        <item m="1" x="834"/>
        <item m="1" x="736"/>
        <item m="1" x="443"/>
        <item m="1" x="1062"/>
        <item m="1" x="719"/>
        <item m="1" x="633"/>
        <item m="1" x="761"/>
        <item m="1" x="917"/>
        <item m="1" x="824"/>
        <item m="1" x="708"/>
        <item m="1" x="652"/>
        <item m="1" x="1019"/>
        <item x="94"/>
        <item m="1" x="950"/>
        <item m="1" x="675"/>
        <item x="85"/>
        <item m="1" x="401"/>
        <item m="1" x="490"/>
        <item m="1" x="1036"/>
        <item m="1" x="1058"/>
        <item m="1" x="582"/>
        <item m="1" x="693"/>
        <item m="1" x="1057"/>
        <item m="1" x="590"/>
        <item m="1" x="1044"/>
        <item m="1" x="833"/>
        <item m="1" x="885"/>
        <item m="1" x="781"/>
        <item m="1" x="418"/>
        <item m="1" x="1074"/>
        <item x="37"/>
        <item m="1" x="632"/>
        <item x="40"/>
        <item m="1" x="822"/>
        <item m="1" x="611"/>
        <item m="1" x="505"/>
        <item m="1" x="787"/>
        <item m="1" x="469"/>
        <item m="1" x="854"/>
        <item x="128"/>
        <item m="1" x="714"/>
        <item m="1" x="525"/>
        <item m="1" x="617"/>
        <item m="1" x="636"/>
        <item m="1" x="705"/>
        <item m="1" x="765"/>
        <item x="315"/>
        <item m="1" x="1047"/>
        <item m="1" x="555"/>
        <item x="93"/>
        <item m="1" x="872"/>
        <item m="1" x="685"/>
        <item m="1" x="640"/>
        <item m="1" x="531"/>
        <item m="1" x="526"/>
        <item m="1" x="726"/>
        <item m="1" x="939"/>
        <item m="1" x="970"/>
        <item m="1" x="755"/>
        <item m="1" x="729"/>
        <item m="1" x="988"/>
        <item m="1" x="696"/>
        <item x="243"/>
        <item x="284"/>
        <item m="1" x="663"/>
        <item m="1" x="1028"/>
        <item m="1" x="514"/>
        <item m="1" x="884"/>
        <item m="1" x="1005"/>
        <item m="1" x="900"/>
        <item m="1" x="651"/>
        <item m="1" x="1093"/>
        <item m="1" x="771"/>
        <item m="1" x="679"/>
        <item m="1" x="695"/>
        <item m="1" x="1030"/>
        <item m="1" x="530"/>
        <item m="1" x="603"/>
        <item m="1" x="826"/>
        <item m="1" x="718"/>
        <item m="1" x="977"/>
        <item m="1" x="700"/>
        <item m="1" x="459"/>
        <item m="1" x="653"/>
        <item m="1" x="1002"/>
        <item x="29"/>
        <item m="1" x="521"/>
        <item m="1" x="488"/>
        <item m="1" x="457"/>
        <item m="1" x="553"/>
        <item x="171"/>
        <item m="1" x="1064"/>
        <item m="1" x="561"/>
        <item m="1" x="811"/>
        <item m="1" x="957"/>
        <item x="148"/>
        <item m="1" x="1015"/>
        <item m="1" x="402"/>
        <item x="174"/>
        <item x="0"/>
        <item m="1" x="840"/>
        <item m="1" x="1095"/>
        <item m="1" x="517"/>
        <item m="1" x="597"/>
        <item m="1" x="994"/>
        <item m="1" x="694"/>
        <item m="1" x="960"/>
        <item m="1" x="683"/>
        <item x="112"/>
        <item m="1" x="420"/>
        <item m="1" x="856"/>
        <item m="1" x="395"/>
        <item m="1" x="902"/>
        <item m="1" x="893"/>
        <item m="1" x="981"/>
        <item m="1" x="780"/>
        <item m="1" x="1031"/>
        <item m="1" x="751"/>
        <item m="1" x="996"/>
        <item m="1" x="431"/>
        <item m="1" x="1023"/>
        <item m="1" x="1070"/>
        <item m="1" x="731"/>
        <item m="1" x="542"/>
        <item m="1" x="989"/>
        <item m="1" x="438"/>
        <item m="1" x="414"/>
        <item m="1" x="842"/>
        <item m="1" x="1045"/>
        <item m="1" x="841"/>
        <item m="1" x="604"/>
        <item m="1" x="436"/>
        <item m="1" x="445"/>
        <item h="1" x="28"/>
        <item m="1" x="941"/>
        <item m="1" x="890"/>
        <item x="49"/>
        <item x="50"/>
        <item m="1" x="892"/>
        <item m="1" x="1037"/>
        <item m="1" x="1020"/>
        <item x="57"/>
        <item x="92"/>
        <item m="1" x="828"/>
        <item m="1" x="803"/>
        <item m="1" x="532"/>
        <item m="1" x="406"/>
        <item m="1" x="552"/>
        <item x="360"/>
        <item m="1" x="791"/>
        <item m="1" x="390"/>
        <item m="1" x="430"/>
        <item m="1" x="972"/>
        <item m="1" x="1034"/>
        <item m="1" x="1046"/>
        <item m="1" x="706"/>
        <item m="1" x="1040"/>
        <item m="1" x="946"/>
        <item x="189"/>
        <item m="1" x="909"/>
        <item m="1" x="1083"/>
        <item m="1" x="404"/>
        <item x="10"/>
        <item m="1" x="536"/>
        <item m="1" x="508"/>
        <item m="1" x="843"/>
        <item m="1" x="1071"/>
        <item m="1" x="949"/>
        <item m="1" x="492"/>
        <item m="1" x="388"/>
        <item m="1" x="1048"/>
        <item m="1" x="1010"/>
        <item m="1" x="424"/>
        <item m="1" x="738"/>
        <item m="1" x="558"/>
        <item m="1" x="1007"/>
        <item m="1" x="827"/>
        <item m="1" x="880"/>
        <item m="1" x="853"/>
        <item m="1" x="713"/>
        <item m="1" x="999"/>
        <item m="1" x="409"/>
        <item m="1" x="605"/>
        <item m="1" x="934"/>
        <item m="1" x="1100"/>
        <item m="1" x="906"/>
        <item m="1" x="1098"/>
        <item m="1" x="493"/>
        <item m="1" x="483"/>
        <item m="1" x="410"/>
        <item m="1" x="573"/>
        <item x="365"/>
        <item m="1" x="807"/>
        <item m="1" x="592"/>
        <item m="1" x="1061"/>
        <item m="1" x="540"/>
        <item m="1" x="777"/>
        <item x="127"/>
        <item m="1" x="965"/>
        <item m="1" x="737"/>
        <item m="1" x="477"/>
        <item m="1" x="674"/>
        <item m="1" x="967"/>
        <item m="1" x="432"/>
        <item m="1" x="770"/>
        <item m="1" x="956"/>
        <item m="1" x="816"/>
        <item m="1" x="671"/>
        <item m="1" x="860"/>
        <item m="1" x="806"/>
        <item m="1" x="907"/>
        <item m="1" x="551"/>
        <item m="1" x="935"/>
        <item m="1" x="1021"/>
        <item m="1" x="837"/>
        <item m="1" x="465"/>
        <item m="1" x="666"/>
        <item m="1" x="513"/>
        <item m="1" x="688"/>
        <item x="323"/>
        <item m="1" x="427"/>
        <item x="343"/>
        <item m="1" x="577"/>
        <item m="1" x="598"/>
        <item x="335"/>
        <item m="1" x="1059"/>
        <item m="1" x="421"/>
        <item m="1" x="662"/>
        <item m="1" x="411"/>
        <item x="384"/>
        <item m="1" x="865"/>
        <item m="1" x="868"/>
        <item m="1" x="1050"/>
        <item m="1" x="995"/>
        <item m="1" x="927"/>
        <item m="1" x="400"/>
        <item m="1" x="768"/>
        <item m="1" x="434"/>
        <item m="1" x="692"/>
        <item x="25"/>
        <item m="1" x="1056"/>
        <item m="1" x="1092"/>
        <item m="1" x="1029"/>
        <item m="1" x="586"/>
        <item m="1" x="1001"/>
        <item m="1" x="1084"/>
        <item m="1" x="825"/>
        <item m="1" x="945"/>
        <item m="1" x="529"/>
        <item m="1" x="486"/>
        <item m="1" x="639"/>
        <item m="1" x="446"/>
        <item m="1" x="1016"/>
        <item m="1" x="948"/>
        <item m="1" x="1018"/>
        <item m="1" x="1065"/>
        <item x="91"/>
        <item x="96"/>
        <item x="97"/>
        <item x="99"/>
        <item x="100"/>
        <item m="1" x="607"/>
        <item x="173"/>
        <item m="1" x="1081"/>
        <item m="1" x="849"/>
        <item m="1" x="980"/>
        <item m="1" x="412"/>
        <item m="1" x="928"/>
        <item m="1" x="756"/>
        <item x="361"/>
        <item m="1" x="830"/>
        <item m="1" x="419"/>
        <item m="1" x="1035"/>
        <item m="1" x="534"/>
        <item x="271"/>
        <item x="270"/>
        <item m="1" x="728"/>
        <item m="1" x="616"/>
        <item m="1" x="599"/>
        <item m="1" x="766"/>
        <item m="1" x="572"/>
        <item x="209"/>
        <item x="239"/>
        <item m="1" x="647"/>
        <item m="1" x="805"/>
        <item x="253"/>
        <item m="1" x="845"/>
        <item m="1" x="910"/>
        <item m="1" x="993"/>
        <item m="1" x="608"/>
        <item m="1" x="391"/>
        <item m="1" x="413"/>
        <item m="1" x="992"/>
        <item m="1" x="767"/>
        <item x="211"/>
        <item m="1" x="844"/>
        <item m="1" x="631"/>
        <item x="142"/>
        <item m="1" x="579"/>
        <item m="1" x="497"/>
        <item x="115"/>
        <item m="1" x="646"/>
        <item m="1" x="1009"/>
        <item m="1" x="820"/>
        <item m="1" x="429"/>
        <item m="1" x="916"/>
        <item m="1" x="665"/>
        <item m="1" x="408"/>
        <item m="1" x="958"/>
        <item m="1" x="724"/>
        <item m="1" x="793"/>
        <item m="1" x="776"/>
        <item m="1" x="745"/>
        <item m="1" x="1097"/>
        <item m="1" x="976"/>
        <item m="1" x="495"/>
        <item m="1" x="620"/>
        <item m="1" x="476"/>
        <item m="1" x="1067"/>
        <item m="1" x="747"/>
        <item m="1" x="796"/>
        <item m="1" x="678"/>
        <item m="1" x="850"/>
        <item m="1" x="786"/>
        <item m="1" x="440"/>
        <item m="1" x="655"/>
        <item m="1" x="511"/>
        <item m="1" x="480"/>
        <item m="1" x="661"/>
        <item m="1" x="668"/>
        <item m="1" x="554"/>
        <item m="1" x="556"/>
        <item x="306"/>
        <item x="318"/>
        <item m="1" x="448"/>
        <item m="1" x="702"/>
        <item m="1" x="1041"/>
        <item m="1" x="494"/>
        <item m="1" x="857"/>
        <item m="1" x="491"/>
        <item m="1" x="882"/>
        <item m="1" x="1055"/>
        <item m="1" x="1091"/>
        <item x="330"/>
        <item m="1" x="919"/>
        <item m="1" x="602"/>
        <item m="1" x="422"/>
        <item m="1" x="496"/>
        <item m="1" x="881"/>
        <item m="1" x="426"/>
        <item m="1" x="649"/>
        <item m="1" x="979"/>
        <item m="1" x="812"/>
        <item m="1" x="1038"/>
        <item m="1" x="595"/>
        <item m="1" x="772"/>
        <item m="1" x="538"/>
        <item x="266"/>
        <item x="279"/>
        <item m="1" x="991"/>
        <item m="1" x="921"/>
        <item m="1" x="743"/>
        <item m="1" x="1082"/>
        <item x="1"/>
        <item m="1" x="720"/>
        <item x="27"/>
        <item m="1" x="600"/>
        <item m="1" x="750"/>
        <item m="1" x="741"/>
        <item x="51"/>
        <item x="52"/>
        <item m="1" x="522"/>
        <item x="87"/>
        <item x="70"/>
        <item m="1" x="740"/>
        <item m="1" x="528"/>
        <item x="89"/>
        <item x="90"/>
        <item x="98"/>
        <item x="101"/>
        <item x="102"/>
        <item m="1" x="1052"/>
        <item x="187"/>
        <item x="186"/>
        <item m="1" x="815"/>
        <item x="188"/>
        <item x="135"/>
        <item m="1" x="855"/>
        <item m="1" x="835"/>
        <item m="1" x="937"/>
        <item m="1" x="1051"/>
        <item m="1" x="943"/>
        <item m="1" x="466"/>
        <item m="1" x="682"/>
        <item m="1" x="403"/>
        <item m="1" x="813"/>
        <item m="1" x="506"/>
        <item x="160"/>
        <item x="161"/>
        <item x="162"/>
        <item x="190"/>
        <item m="1" x="790"/>
        <item m="1" x="984"/>
        <item m="1" x="546"/>
        <item x="217"/>
        <item x="268"/>
        <item m="1" x="901"/>
        <item m="1" x="936"/>
        <item m="1" x="680"/>
        <item m="1" x="774"/>
        <item m="1" x="656"/>
        <item m="1" x="990"/>
        <item m="1" x="831"/>
        <item m="1" x="867"/>
        <item x="205"/>
        <item m="1" x="897"/>
        <item m="1" x="804"/>
        <item m="1" x="398"/>
        <item x="200"/>
        <item m="1" x="789"/>
        <item m="1" x="899"/>
        <item m="1" x="775"/>
        <item m="1" x="752"/>
        <item x="242"/>
        <item m="1" x="644"/>
        <item m="1" x="498"/>
        <item m="1" x="1006"/>
        <item m="1" x="797"/>
        <item m="1" x="704"/>
        <item m="1" x="467"/>
        <item m="1" x="1043"/>
        <item m="1" x="997"/>
        <item m="1" x="739"/>
        <item m="1" x="749"/>
        <item m="1" x="589"/>
        <item m="1" x="507"/>
        <item m="1" x="888"/>
        <item m="1" x="650"/>
        <item m="1" x="423"/>
        <item m="1" x="896"/>
        <item x="298"/>
        <item m="1" x="1072"/>
        <item m="1" x="567"/>
        <item m="1" x="698"/>
        <item m="1" x="544"/>
        <item m="1" x="760"/>
        <item m="1" x="848"/>
        <item m="1" x="798"/>
        <item m="1" x="609"/>
        <item m="1" x="1033"/>
        <item x="39"/>
        <item m="1" x="481"/>
        <item m="1" x="1088"/>
        <item x="79"/>
        <item m="1" x="926"/>
        <item x="141"/>
        <item m="1" x="543"/>
        <item m="1" x="548"/>
        <item m="1" x="814"/>
        <item x="374"/>
        <item m="1" x="581"/>
        <item m="1" x="1076"/>
        <item m="1" x="759"/>
        <item m="1" x="795"/>
        <item m="1" x="455"/>
        <item m="1" x="974"/>
        <item m="1" x="864"/>
        <item m="1" x="520"/>
        <item m="1" x="1039"/>
        <item m="1" x="821"/>
        <item m="1" x="689"/>
        <item m="1" x="998"/>
        <item m="1" x="944"/>
        <item m="1" x="559"/>
        <item m="1" x="915"/>
        <item x="282"/>
        <item m="1" x="908"/>
        <item m="1" x="433"/>
        <item m="1" x="810"/>
        <item m="1" x="1027"/>
        <item m="1" x="951"/>
        <item m="1" x="961"/>
        <item m="1" x="660"/>
        <item m="1" x="621"/>
        <item m="1" x="852"/>
        <item m="1" x="673"/>
        <item m="1" x="985"/>
        <item m="1" x="407"/>
        <item x="140"/>
        <item m="1" x="721"/>
        <item x="4"/>
        <item x="5"/>
        <item x="9"/>
        <item x="15"/>
        <item m="1" x="541"/>
        <item x="17"/>
        <item x="19"/>
        <item m="1" x="986"/>
        <item x="26"/>
        <item x="7"/>
        <item m="1" x="571"/>
        <item x="34"/>
        <item x="41"/>
        <item x="42"/>
        <item x="44"/>
        <item x="45"/>
        <item m="1" x="484"/>
        <item m="1" x="527"/>
        <item x="48"/>
        <item m="1" x="891"/>
        <item m="1" x="583"/>
        <item x="64"/>
        <item x="66"/>
        <item m="1" x="393"/>
        <item x="68"/>
        <item x="69"/>
        <item x="74"/>
        <item x="75"/>
        <item x="76"/>
        <item x="77"/>
        <item x="78"/>
        <item x="104"/>
        <item x="110"/>
        <item x="113"/>
        <item m="1" x="389"/>
        <item x="114"/>
        <item m="1" x="624"/>
        <item m="1" x="1068"/>
        <item m="1" x="450"/>
        <item m="1" x="428"/>
        <item x="125"/>
        <item x="131"/>
        <item x="132"/>
        <item x="133"/>
        <item x="120"/>
        <item x="134"/>
        <item x="137"/>
        <item x="138"/>
        <item m="1" x="562"/>
        <item x="147"/>
        <item x="149"/>
        <item x="150"/>
        <item x="154"/>
        <item x="159"/>
        <item m="1" x="519"/>
        <item m="1" x="861"/>
        <item m="1" x="764"/>
        <item m="1" x="474"/>
        <item x="168"/>
        <item x="170"/>
        <item x="172"/>
        <item m="1" x="1078"/>
        <item x="176"/>
        <item m="1" x="615"/>
        <item x="178"/>
        <item m="1" x="905"/>
        <item m="1" x="794"/>
        <item m="1" x="563"/>
        <item x="180"/>
        <item x="181"/>
        <item m="1" x="578"/>
        <item x="182"/>
        <item x="183"/>
        <item m="1" x="1013"/>
        <item x="195"/>
        <item m="1" x="817"/>
        <item x="196"/>
        <item m="1" x="1054"/>
        <item m="1" x="487"/>
        <item m="1" x="629"/>
        <item m="1" x="871"/>
        <item x="202"/>
        <item x="203"/>
        <item m="1" x="456"/>
        <item x="208"/>
        <item m="1" x="657"/>
        <item m="1" x="460"/>
        <item m="1" x="1077"/>
        <item x="219"/>
        <item m="1" x="699"/>
        <item m="1" x="593"/>
        <item m="1" x="635"/>
        <item m="1" x="565"/>
        <item x="224"/>
        <item m="1" x="911"/>
        <item x="227"/>
        <item m="1" x="1069"/>
        <item x="229"/>
        <item m="1" x="800"/>
        <item x="231"/>
        <item x="232"/>
        <item m="1" x="832"/>
        <item m="1" x="606"/>
        <item x="234"/>
        <item x="235"/>
        <item m="1" x="851"/>
        <item x="237"/>
        <item x="241"/>
        <item x="244"/>
        <item m="1" x="969"/>
        <item x="245"/>
        <item x="250"/>
        <item x="251"/>
        <item x="252"/>
        <item m="1" x="535"/>
        <item x="302"/>
        <item m="1" x="757"/>
        <item m="1" x="500"/>
        <item x="123"/>
        <item m="1" x="932"/>
        <item m="1" x="654"/>
        <item m="1" x="394"/>
        <item x="280"/>
        <item m="1" x="773"/>
        <item m="1" x="930"/>
        <item x="290"/>
        <item x="294"/>
        <item x="295"/>
        <item x="296"/>
        <item x="297"/>
        <item x="299"/>
        <item m="1" x="524"/>
        <item x="351"/>
        <item m="1" x="576"/>
        <item m="1" x="575"/>
        <item x="304"/>
        <item m="1" x="453"/>
        <item x="305"/>
        <item m="1" x="869"/>
        <item x="312"/>
        <item x="314"/>
        <item m="1" x="987"/>
        <item m="1" x="873"/>
        <item x="319"/>
        <item x="320"/>
        <item m="1" x="839"/>
        <item m="1" x="716"/>
        <item x="324"/>
        <item x="325"/>
        <item x="326"/>
        <item x="327"/>
        <item m="1" x="1089"/>
        <item x="249"/>
        <item m="1" x="973"/>
        <item m="1" x="503"/>
        <item x="334"/>
        <item m="1" x="874"/>
        <item m="1" x="596"/>
        <item m="1" x="863"/>
        <item m="1" x="468"/>
        <item m="1" x="784"/>
        <item x="340"/>
        <item x="341"/>
        <item x="342"/>
        <item m="1" x="859"/>
        <item m="1" x="1014"/>
        <item m="1" x="587"/>
        <item m="1" x="1008"/>
        <item m="1" x="441"/>
        <item m="1" x="878"/>
        <item x="344"/>
        <item x="345"/>
        <item x="346"/>
        <item m="1" x="701"/>
        <item m="1" x="717"/>
        <item m="1" x="569"/>
        <item m="1" x="879"/>
        <item x="362"/>
        <item x="363"/>
        <item x="364"/>
        <item x="366"/>
        <item x="367"/>
        <item m="1" x="415"/>
        <item x="368"/>
        <item m="1" x="588"/>
        <item m="1" x="518"/>
        <item m="1" x="924"/>
        <item x="54"/>
        <item m="1" x="887"/>
        <item m="1" x="435"/>
        <item x="375"/>
        <item x="377"/>
        <item m="1" x="903"/>
        <item x="380"/>
        <item m="1" x="504"/>
        <item x="387"/>
        <item m="1" x="549"/>
        <item m="1" x="703"/>
        <item x="73"/>
        <item x="109"/>
        <item x="222"/>
        <item x="267"/>
        <item x="240"/>
        <item m="1" x="475"/>
        <item x="2"/>
        <item x="6"/>
        <item x="11"/>
        <item x="12"/>
        <item x="13"/>
        <item x="14"/>
        <item x="16"/>
        <item x="18"/>
        <item x="20"/>
        <item x="21"/>
        <item x="22"/>
        <item x="30"/>
        <item x="31"/>
        <item x="32"/>
        <item x="35"/>
        <item x="36"/>
        <item x="38"/>
        <item x="43"/>
        <item x="46"/>
        <item x="55"/>
        <item x="56"/>
        <item x="58"/>
        <item x="59"/>
        <item x="60"/>
        <item x="61"/>
        <item x="62"/>
        <item x="65"/>
        <item x="67"/>
        <item x="71"/>
        <item x="72"/>
        <item x="80"/>
        <item x="81"/>
        <item x="82"/>
        <item x="83"/>
        <item x="84"/>
        <item x="86"/>
        <item x="95"/>
        <item x="103"/>
        <item x="106"/>
        <item x="108"/>
        <item x="111"/>
        <item x="116"/>
        <item x="117"/>
        <item x="118"/>
        <item x="119"/>
        <item x="121"/>
        <item x="124"/>
        <item x="129"/>
        <item x="130"/>
        <item x="143"/>
        <item x="144"/>
        <item x="145"/>
        <item x="146"/>
        <item x="151"/>
        <item x="152"/>
        <item x="155"/>
        <item x="156"/>
        <item x="157"/>
        <item x="158"/>
        <item x="163"/>
        <item x="164"/>
        <item x="165"/>
        <item x="166"/>
        <item x="167"/>
        <item x="169"/>
        <item x="175"/>
        <item x="177"/>
        <item x="179"/>
        <item x="184"/>
        <item x="191"/>
        <item x="193"/>
        <item x="194"/>
        <item x="197"/>
        <item x="198"/>
        <item x="199"/>
        <item x="201"/>
        <item x="206"/>
        <item x="207"/>
        <item x="210"/>
        <item x="212"/>
        <item x="213"/>
        <item x="214"/>
        <item x="215"/>
        <item x="216"/>
        <item x="218"/>
        <item x="220"/>
        <item x="221"/>
        <item x="223"/>
        <item x="225"/>
        <item x="226"/>
        <item x="228"/>
        <item x="230"/>
        <item x="233"/>
        <item x="236"/>
        <item x="238"/>
        <item x="246"/>
        <item x="247"/>
        <item x="248"/>
        <item x="254"/>
        <item x="255"/>
        <item x="256"/>
        <item x="257"/>
        <item x="258"/>
        <item x="259"/>
        <item x="260"/>
        <item x="261"/>
        <item x="262"/>
        <item x="263"/>
        <item x="264"/>
        <item x="265"/>
        <item x="269"/>
        <item x="273"/>
        <item x="274"/>
        <item x="275"/>
        <item x="276"/>
        <item x="277"/>
        <item x="278"/>
        <item x="281"/>
        <item x="283"/>
        <item x="285"/>
        <item x="286"/>
        <item x="287"/>
        <item x="291"/>
        <item x="292"/>
        <item x="293"/>
        <item x="300"/>
        <item x="301"/>
        <item x="303"/>
        <item x="307"/>
        <item x="308"/>
        <item x="309"/>
        <item x="310"/>
        <item x="311"/>
        <item x="313"/>
        <item x="316"/>
        <item x="317"/>
        <item x="321"/>
        <item x="322"/>
        <item x="328"/>
        <item x="332"/>
        <item x="336"/>
        <item x="337"/>
        <item x="338"/>
        <item x="339"/>
        <item x="347"/>
        <item x="348"/>
        <item x="349"/>
        <item x="350"/>
        <item x="352"/>
        <item x="353"/>
        <item x="354"/>
        <item x="355"/>
        <item x="356"/>
        <item x="357"/>
        <item x="358"/>
        <item x="369"/>
        <item x="370"/>
        <item x="371"/>
        <item x="372"/>
        <item x="373"/>
        <item x="376"/>
        <item x="378"/>
        <item x="379"/>
        <item x="381"/>
        <item x="382"/>
        <item x="383"/>
        <item x="385"/>
        <item x="386"/>
        <item t="default"/>
      </items>
    </pivotField>
    <pivotField axis="axisCol" compact="0" outline="0" subtotalTop="0" showAll="0" includeNewItemsInFilter="1">
      <items count="7">
        <item x="0"/>
        <item x="2"/>
        <item m="1" x="5"/>
        <item x="3"/>
        <item x="1"/>
        <item n="Non-US _x000a_In-kind" x="4"/>
        <item t="default"/>
      </items>
    </pivotField>
    <pivotField compact="0" outline="0" subtotalTop="0" showAll="0" includeNewItemsInFilter="1"/>
    <pivotField compact="0" outline="0" subtotalTop="0" showAll="0" includeNewItemsInFilter="1"/>
    <pivotField compact="0" outline="0" showAll="0" defaultSubtotal="0"/>
    <pivotField compact="0" outline="0" showAll="0" defaultSubtotal="0"/>
    <pivotField dataField="1" compact="0" outline="0" subtotalTop="0" showAll="0" includeNewItemsInFilter="1"/>
  </pivotFields>
  <rowFields count="2">
    <field x="0"/>
    <field x="1"/>
  </rowFields>
  <rowItems count="38">
    <i>
      <x/>
      <x/>
    </i>
    <i r="1">
      <x v="1"/>
    </i>
    <i r="1">
      <x v="3"/>
    </i>
    <i r="1">
      <x v="33"/>
    </i>
    <i r="1">
      <x v="34"/>
    </i>
    <i t="default">
      <x/>
    </i>
    <i>
      <x v="1"/>
      <x v="4"/>
    </i>
    <i r="1">
      <x v="5"/>
    </i>
    <i r="1">
      <x v="7"/>
    </i>
    <i r="1">
      <x v="8"/>
    </i>
    <i r="1">
      <x v="35"/>
    </i>
    <i r="1">
      <x v="36"/>
    </i>
    <i r="1">
      <x v="37"/>
    </i>
    <i r="1">
      <x v="38"/>
    </i>
    <i r="1">
      <x v="39"/>
    </i>
    <i r="1">
      <x v="57"/>
    </i>
    <i t="default">
      <x v="1"/>
    </i>
    <i>
      <x v="7"/>
      <x v="15"/>
    </i>
    <i r="1">
      <x v="40"/>
    </i>
    <i r="1">
      <x v="41"/>
    </i>
    <i r="1">
      <x v="42"/>
    </i>
    <i r="1">
      <x v="43"/>
    </i>
    <i t="default">
      <x v="7"/>
    </i>
    <i>
      <x v="8"/>
      <x v="46"/>
    </i>
    <i r="1">
      <x v="47"/>
    </i>
    <i r="1">
      <x v="56"/>
    </i>
    <i r="1">
      <x v="58"/>
    </i>
    <i t="default">
      <x v="8"/>
    </i>
    <i>
      <x v="9"/>
      <x v="49"/>
    </i>
    <i r="1">
      <x v="50"/>
    </i>
    <i r="1">
      <x v="51"/>
    </i>
    <i r="1">
      <x v="52"/>
    </i>
    <i r="1">
      <x v="53"/>
    </i>
    <i t="default">
      <x v="9"/>
    </i>
    <i>
      <x v="10"/>
      <x v="54"/>
    </i>
    <i r="1">
      <x v="55"/>
    </i>
    <i t="default">
      <x v="10"/>
    </i>
    <i t="grand">
      <x/>
    </i>
  </rowItems>
  <colFields count="1">
    <field x="7"/>
  </colFields>
  <colItems count="5">
    <i>
      <x/>
    </i>
    <i>
      <x v="1"/>
    </i>
    <i>
      <x v="4"/>
    </i>
    <i>
      <x v="5"/>
    </i>
    <i t="grand">
      <x/>
    </i>
  </colItems>
  <pageFields count="2">
    <pageField fld="6" hier="0"/>
    <pageField fld="2" hier="0"/>
  </pageFields>
  <dataFields count="1">
    <dataField name="Sum of Grand Total" fld="12" baseField="0" baseItem="0" numFmtId="170"/>
  </dataFields>
  <formats count="99">
    <format dxfId="382">
      <pivotArea outline="0" fieldPosition="0">
        <references count="1">
          <reference field="0" count="1" selected="0" defaultSubtotal="1">
            <x v="0"/>
          </reference>
        </references>
      </pivotArea>
    </format>
    <format dxfId="381">
      <pivotArea outline="0" fieldPosition="0">
        <references count="1">
          <reference field="0" count="4" selected="0" defaultSubtotal="1">
            <x v="1"/>
            <x v="2"/>
            <x v="3"/>
            <x v="4"/>
          </reference>
        </references>
      </pivotArea>
    </format>
    <format dxfId="380">
      <pivotArea grandRow="1" outline="0" fieldPosition="0"/>
    </format>
    <format dxfId="379">
      <pivotArea dataOnly="0" outline="0" fieldPosition="0">
        <references count="1">
          <reference field="0" count="0" defaultSubtotal="1"/>
        </references>
      </pivotArea>
    </format>
    <format dxfId="378">
      <pivotArea dataOnly="0" grandRow="1" outline="0" fieldPosition="0"/>
    </format>
    <format dxfId="377">
      <pivotArea dataOnly="0" labelOnly="1" outline="0" fieldPosition="0">
        <references count="1">
          <reference field="0" count="1">
            <x v="0"/>
          </reference>
        </references>
      </pivotArea>
    </format>
    <format dxfId="376">
      <pivotArea dataOnly="0" labelOnly="1" outline="0" fieldPosition="0">
        <references count="1">
          <reference field="0" count="1">
            <x v="1"/>
          </reference>
        </references>
      </pivotArea>
    </format>
    <format dxfId="375">
      <pivotArea dataOnly="0" labelOnly="1" outline="0" fieldPosition="0">
        <references count="1">
          <reference field="0" count="1">
            <x v="2"/>
          </reference>
        </references>
      </pivotArea>
    </format>
    <format dxfId="374">
      <pivotArea dataOnly="0" labelOnly="1" outline="0" fieldPosition="0">
        <references count="1">
          <reference field="0" count="1">
            <x v="3"/>
          </reference>
        </references>
      </pivotArea>
    </format>
    <format dxfId="373">
      <pivotArea dataOnly="0" labelOnly="1" outline="0" fieldPosition="0">
        <references count="1">
          <reference field="0" count="1">
            <x v="4"/>
          </reference>
        </references>
      </pivotArea>
    </format>
    <format dxfId="372">
      <pivotArea type="all" dataOnly="0" outline="0" fieldPosition="0"/>
    </format>
    <format dxfId="371">
      <pivotArea dataOnly="0" outline="0" fieldPosition="0">
        <references count="1">
          <reference field="0" count="0" defaultSubtotal="1"/>
        </references>
      </pivotArea>
    </format>
    <format dxfId="370">
      <pivotArea dataOnly="0" grandRow="1" outline="0" fieldPosition="0"/>
    </format>
    <format dxfId="369">
      <pivotArea dataOnly="0" grandCol="1" outline="0" axis="axisCol" fieldPosition="0"/>
    </format>
    <format dxfId="368">
      <pivotArea outline="0" fieldPosition="0"/>
    </format>
    <format dxfId="367">
      <pivotArea type="origin" dataOnly="0" labelOnly="1" outline="0" fieldPosition="0"/>
    </format>
    <format dxfId="366">
      <pivotArea field="0" type="button" dataOnly="0" labelOnly="1" outline="0" axis="axisRow" fieldPosition="0"/>
    </format>
    <format dxfId="365">
      <pivotArea field="1" type="button" dataOnly="0" labelOnly="1" outline="0" axis="axisRow" fieldPosition="1"/>
    </format>
    <format dxfId="364">
      <pivotArea field="7" type="button" dataOnly="0" labelOnly="1" outline="0" axis="axisCol" fieldPosition="0"/>
    </format>
    <format dxfId="363">
      <pivotArea type="topRight" dataOnly="0" labelOnly="1" outline="0" fieldPosition="0"/>
    </format>
    <format dxfId="362">
      <pivotArea dataOnly="0" labelOnly="1" outline="0" fieldPosition="0">
        <references count="1">
          <reference field="7" count="4">
            <x v="0"/>
            <x v="1"/>
            <x v="4"/>
            <x v="5"/>
          </reference>
        </references>
      </pivotArea>
    </format>
    <format dxfId="361">
      <pivotArea dataOnly="0" labelOnly="1" grandCol="1" outline="0" fieldPosition="0"/>
    </format>
    <format dxfId="360">
      <pivotArea type="origin" dataOnly="0" labelOnly="1" outline="0" fieldPosition="0"/>
    </format>
    <format dxfId="359">
      <pivotArea field="0" type="button" dataOnly="0" labelOnly="1" outline="0" axis="axisRow" fieldPosition="0"/>
    </format>
    <format dxfId="358">
      <pivotArea field="1" type="button" dataOnly="0" labelOnly="1" outline="0" axis="axisRow" fieldPosition="1"/>
    </format>
    <format dxfId="357">
      <pivotArea field="7" type="button" dataOnly="0" labelOnly="1" outline="0" axis="axisCol" fieldPosition="0"/>
    </format>
    <format dxfId="356">
      <pivotArea type="topRight" dataOnly="0" labelOnly="1" outline="0" fieldPosition="0"/>
    </format>
    <format dxfId="355">
      <pivotArea dataOnly="0" labelOnly="1" outline="0" fieldPosition="0">
        <references count="1">
          <reference field="7" count="4">
            <x v="0"/>
            <x v="1"/>
            <x v="4"/>
            <x v="5"/>
          </reference>
        </references>
      </pivotArea>
    </format>
    <format dxfId="354">
      <pivotArea dataOnly="0" labelOnly="1" grandCol="1" outline="0" fieldPosition="0"/>
    </format>
    <format dxfId="353">
      <pivotArea type="origin" dataOnly="0" labelOnly="1" outline="0" fieldPosition="0"/>
    </format>
    <format dxfId="352">
      <pivotArea field="0" type="button" dataOnly="0" labelOnly="1" outline="0" axis="axisRow" fieldPosition="0"/>
    </format>
    <format dxfId="351">
      <pivotArea field="1" type="button" dataOnly="0" labelOnly="1" outline="0" axis="axisRow" fieldPosition="1"/>
    </format>
    <format dxfId="350">
      <pivotArea field="7" type="button" dataOnly="0" labelOnly="1" outline="0" axis="axisCol" fieldPosition="0"/>
    </format>
    <format dxfId="349">
      <pivotArea type="topRight" dataOnly="0" labelOnly="1" outline="0" fieldPosition="0"/>
    </format>
    <format dxfId="348">
      <pivotArea dataOnly="0" labelOnly="1" outline="0" fieldPosition="0">
        <references count="1">
          <reference field="7" count="4">
            <x v="0"/>
            <x v="1"/>
            <x v="4"/>
            <x v="5"/>
          </reference>
        </references>
      </pivotArea>
    </format>
    <format dxfId="347">
      <pivotArea dataOnly="0" labelOnly="1" grandCol="1" outline="0" fieldPosition="0"/>
    </format>
    <format dxfId="346">
      <pivotArea outline="0" fieldPosition="0"/>
    </format>
    <format dxfId="345">
      <pivotArea dataOnly="0" labelOnly="1" outline="0" fieldPosition="0">
        <references count="1">
          <reference field="7" count="4">
            <x v="0"/>
            <x v="1"/>
            <x v="4"/>
            <x v="5"/>
          </reference>
        </references>
      </pivotArea>
    </format>
    <format dxfId="344">
      <pivotArea dataOnly="0" labelOnly="1" grandCol="1" outline="0" fieldPosition="0"/>
    </format>
    <format dxfId="343">
      <pivotArea dataOnly="0" labelOnly="1" outline="0" fieldPosition="0">
        <references count="1">
          <reference field="7" count="4">
            <x v="0"/>
            <x v="1"/>
            <x v="4"/>
            <x v="5"/>
          </reference>
        </references>
      </pivotArea>
    </format>
    <format dxfId="342">
      <pivotArea dataOnly="0" labelOnly="1" outline="0" fieldPosition="0">
        <references count="1">
          <reference field="7" count="1">
            <x v="0"/>
          </reference>
        </references>
      </pivotArea>
    </format>
    <format dxfId="341">
      <pivotArea grandRow="1" outline="0" fieldPosition="0"/>
    </format>
    <format dxfId="340">
      <pivotArea dataOnly="0" labelOnly="1" grandRow="1" outline="0" fieldPosition="0"/>
    </format>
    <format dxfId="339">
      <pivotArea dataOnly="0" outline="0" fieldPosition="0">
        <references count="1">
          <reference field="0" count="0" defaultSubtotal="1"/>
        </references>
      </pivotArea>
    </format>
    <format dxfId="338">
      <pivotArea dataOnly="0" labelOnly="1" outline="0" fieldPosition="0">
        <references count="1">
          <reference field="7" count="4">
            <x v="0"/>
            <x v="1"/>
            <x v="4"/>
            <x v="5"/>
          </reference>
        </references>
      </pivotArea>
    </format>
    <format dxfId="337">
      <pivotArea outline="0" fieldPosition="0"/>
    </format>
    <format dxfId="336">
      <pivotArea field="0" type="button" dataOnly="0" labelOnly="1" outline="0" axis="axisRow" fieldPosition="0"/>
    </format>
    <format dxfId="335">
      <pivotArea field="1" type="button" dataOnly="0" labelOnly="1" outline="0" axis="axisRow" fieldPosition="1"/>
    </format>
    <format dxfId="334">
      <pivotArea dataOnly="0" labelOnly="1" outline="0" fieldPosition="0">
        <references count="1">
          <reference field="0" count="5">
            <x v="0"/>
            <x v="1"/>
            <x v="2"/>
            <x v="3"/>
            <x v="4"/>
          </reference>
        </references>
      </pivotArea>
    </format>
    <format dxfId="333">
      <pivotArea dataOnly="0" labelOnly="1" outline="0" fieldPosition="0">
        <references count="1">
          <reference field="0" count="5" defaultSubtotal="1">
            <x v="0"/>
            <x v="1"/>
            <x v="2"/>
            <x v="3"/>
            <x v="4"/>
          </reference>
        </references>
      </pivotArea>
    </format>
    <format dxfId="332">
      <pivotArea dataOnly="0" labelOnly="1" grandRow="1" outline="0" fieldPosition="0"/>
    </format>
    <format dxfId="331">
      <pivotArea dataOnly="0" labelOnly="1" outline="0" fieldPosition="0">
        <references count="1">
          <reference field="7" count="4">
            <x v="0"/>
            <x v="1"/>
            <x v="4"/>
            <x v="5"/>
          </reference>
        </references>
      </pivotArea>
    </format>
    <format dxfId="330">
      <pivotArea dataOnly="0" labelOnly="1" grandCol="1" outline="0" fieldPosition="0"/>
    </format>
    <format dxfId="329">
      <pivotArea type="all" dataOnly="0" outline="0" fieldPosition="0"/>
    </format>
    <format dxfId="328">
      <pivotArea type="all" dataOnly="0" outline="0" fieldPosition="0"/>
    </format>
    <format dxfId="327">
      <pivotArea outline="0" fieldPosition="0">
        <references count="1">
          <reference field="0" count="1" selected="0" defaultSubtotal="1">
            <x v="1"/>
          </reference>
        </references>
      </pivotArea>
    </format>
    <format dxfId="326">
      <pivotArea dataOnly="0" labelOnly="1" outline="0" fieldPosition="0">
        <references count="1">
          <reference field="0" count="1" defaultSubtotal="1">
            <x v="1"/>
          </reference>
        </references>
      </pivotArea>
    </format>
    <format dxfId="325">
      <pivotArea field="0" type="button" dataOnly="0" labelOnly="1" outline="0" axis="axisRow" fieldPosition="0"/>
    </format>
    <format dxfId="324">
      <pivotArea field="1" type="button" dataOnly="0" labelOnly="1" outline="0" axis="axisRow" fieldPosition="1"/>
    </format>
    <format dxfId="323">
      <pivotArea dataOnly="0" labelOnly="1" outline="0" fieldPosition="0">
        <references count="1">
          <reference field="7" count="4">
            <x v="0"/>
            <x v="1"/>
            <x v="4"/>
            <x v="5"/>
          </reference>
        </references>
      </pivotArea>
    </format>
    <format dxfId="322">
      <pivotArea dataOnly="0" labelOnly="1" grandCol="1" outline="0" fieldPosition="0"/>
    </format>
    <format dxfId="321">
      <pivotArea outline="0" fieldPosition="0">
        <references count="2">
          <reference field="0" count="1" selected="0">
            <x v="0"/>
          </reference>
          <reference field="7" count="1" selected="0">
            <x v="0"/>
          </reference>
        </references>
      </pivotArea>
    </format>
    <format dxfId="320">
      <pivotArea outline="0" fieldPosition="0">
        <references count="2">
          <reference field="0" count="4" selected="0">
            <x v="1"/>
            <x v="2"/>
            <x v="3"/>
            <x v="4"/>
          </reference>
          <reference field="7" count="1" selected="0">
            <x v="0"/>
          </reference>
        </references>
      </pivotArea>
    </format>
    <format dxfId="319">
      <pivotArea outline="0" fieldPosition="0"/>
    </format>
    <format dxfId="318">
      <pivotArea outline="0" fieldPosition="0"/>
    </format>
    <format dxfId="317">
      <pivotArea dataOnly="0" labelOnly="1" outline="0" fieldPosition="0">
        <references count="1">
          <reference field="0" count="5">
            <x v="0"/>
            <x v="1"/>
            <x v="2"/>
            <x v="3"/>
            <x v="4"/>
          </reference>
        </references>
      </pivotArea>
    </format>
    <format dxfId="316">
      <pivotArea dataOnly="0" labelOnly="1" grandRow="1" outline="0" fieldPosition="0"/>
    </format>
    <format dxfId="315">
      <pivotArea outline="0" fieldPosition="0"/>
    </format>
    <format dxfId="314">
      <pivotArea field="0" type="button" dataOnly="0" labelOnly="1" outline="0" axis="axisRow" fieldPosition="0"/>
    </format>
    <format dxfId="313">
      <pivotArea field="1" type="button" dataOnly="0" labelOnly="1" outline="0" axis="axisRow" fieldPosition="1"/>
    </format>
    <format dxfId="312">
      <pivotArea dataOnly="0" labelOnly="1" outline="0" fieldPosition="0">
        <references count="1">
          <reference field="0" count="5">
            <x v="0"/>
            <x v="1"/>
            <x v="2"/>
            <x v="3"/>
            <x v="4"/>
          </reference>
        </references>
      </pivotArea>
    </format>
    <format dxfId="311">
      <pivotArea dataOnly="0" labelOnly="1" grandRow="1" outline="0" fieldPosition="0"/>
    </format>
    <format dxfId="310">
      <pivotArea dataOnly="0" labelOnly="1" outline="0" fieldPosition="0">
        <references count="1">
          <reference field="7" count="4">
            <x v="0"/>
            <x v="1"/>
            <x v="4"/>
            <x v="5"/>
          </reference>
        </references>
      </pivotArea>
    </format>
    <format dxfId="309">
      <pivotArea dataOnly="0" labelOnly="1" grandCol="1" outline="0" fieldPosition="0"/>
    </format>
    <format dxfId="308">
      <pivotArea dataOnly="0" labelOnly="1" outline="0" fieldPosition="0">
        <references count="1">
          <reference field="7" count="1">
            <x v="1"/>
          </reference>
        </references>
      </pivotArea>
    </format>
    <format dxfId="307">
      <pivotArea dataOnly="0" labelOnly="1" outline="0" fieldPosition="0">
        <references count="1">
          <reference field="7" count="1">
            <x v="0"/>
          </reference>
        </references>
      </pivotArea>
    </format>
    <format dxfId="306">
      <pivotArea dataOnly="0" labelOnly="1" outline="0" fieldPosition="0">
        <references count="1">
          <reference field="7" count="1">
            <x v="4"/>
          </reference>
        </references>
      </pivotArea>
    </format>
    <format dxfId="305">
      <pivotArea dataOnly="0" labelOnly="1" outline="0" fieldPosition="0">
        <references count="1">
          <reference field="7" count="1">
            <x v="5"/>
          </reference>
        </references>
      </pivotArea>
    </format>
    <format dxfId="304">
      <pivotArea dataOnly="0" labelOnly="1" outline="0" offset="A256" fieldPosition="0">
        <references count="1">
          <reference field="0" count="1">
            <x v="0"/>
          </reference>
        </references>
      </pivotArea>
    </format>
    <format dxfId="303">
      <pivotArea dataOnly="0" labelOnly="1" outline="0" offset="A256" fieldPosition="0">
        <references count="1">
          <reference field="0" count="1">
            <x v="1"/>
          </reference>
        </references>
      </pivotArea>
    </format>
    <format dxfId="302">
      <pivotArea dataOnly="0" labelOnly="1" outline="0" offset="A256" fieldPosition="0">
        <references count="1">
          <reference field="0" count="1">
            <x v="2"/>
          </reference>
        </references>
      </pivotArea>
    </format>
    <format dxfId="301">
      <pivotArea dataOnly="0" labelOnly="1" outline="0" offset="A256" fieldPosition="0">
        <references count="1">
          <reference field="0" count="1">
            <x v="3"/>
          </reference>
        </references>
      </pivotArea>
    </format>
    <format dxfId="300">
      <pivotArea dataOnly="0" labelOnly="1" outline="0" offset="A256" fieldPosition="0">
        <references count="1">
          <reference field="0" count="1">
            <x v="4"/>
          </reference>
        </references>
      </pivotArea>
    </format>
    <format dxfId="299">
      <pivotArea grandRow="1" outline="0" fieldPosition="0"/>
    </format>
    <format dxfId="298">
      <pivotArea dataOnly="0" labelOnly="1" grandRow="1" outline="0" fieldPosition="0"/>
    </format>
    <format dxfId="297">
      <pivotArea field="7" grandRow="1" outline="0" axis="axisCol" fieldPosition="0">
        <references count="1">
          <reference field="7" count="1" selected="0">
            <x v="5"/>
          </reference>
        </references>
      </pivotArea>
    </format>
    <format dxfId="296">
      <pivotArea field="7" grandRow="1" outline="0" axis="axisCol" fieldPosition="0">
        <references count="1">
          <reference field="7" count="1" selected="0">
            <x v="4"/>
          </reference>
        </references>
      </pivotArea>
    </format>
    <format dxfId="295">
      <pivotArea field="7" grandRow="1" outline="0" axis="axisCol" fieldPosition="0">
        <references count="1">
          <reference field="7" count="1" selected="0">
            <x v="0"/>
          </reference>
        </references>
      </pivotArea>
    </format>
    <format dxfId="294">
      <pivotArea grandRow="1" grandCol="1" outline="0" fieldPosition="0"/>
    </format>
    <format dxfId="293">
      <pivotArea dataOnly="0" labelOnly="1" outline="0" fieldPosition="0">
        <references count="1">
          <reference field="0" count="1">
            <x v="1"/>
          </reference>
        </references>
      </pivotArea>
    </format>
    <format dxfId="292">
      <pivotArea dataOnly="0" labelOnly="1" outline="0" offset="IV256" fieldPosition="0">
        <references count="1">
          <reference field="0" count="1">
            <x v="1"/>
          </reference>
        </references>
      </pivotArea>
    </format>
    <format dxfId="291">
      <pivotArea dataOnly="0" labelOnly="1" outline="0" fieldPosition="0">
        <references count="1">
          <reference field="0" count="1">
            <x v="1"/>
          </reference>
        </references>
      </pivotArea>
    </format>
    <format dxfId="290">
      <pivotArea dataOnly="0" labelOnly="1" outline="0" fieldPosition="0">
        <references count="1">
          <reference field="0" count="1">
            <x v="7"/>
          </reference>
        </references>
      </pivotArea>
    </format>
    <format dxfId="289">
      <pivotArea dataOnly="0" labelOnly="1" outline="0" offset="IV256" fieldPosition="0">
        <references count="1">
          <reference field="0" count="1">
            <x v="0"/>
          </reference>
        </references>
      </pivotArea>
    </format>
    <format dxfId="288">
      <pivotArea dataOnly="0" labelOnly="1" outline="0" fieldPosition="0">
        <references count="1">
          <reference field="0" count="1">
            <x v="8"/>
          </reference>
        </references>
      </pivotArea>
    </format>
    <format dxfId="287">
      <pivotArea dataOnly="0" labelOnly="1" outline="0" fieldPosition="0">
        <references count="1">
          <reference field="0" count="1">
            <x v="8"/>
          </reference>
        </references>
      </pivotArea>
    </format>
    <format dxfId="286">
      <pivotArea dataOnly="0" labelOnly="1" outline="0" fieldPosition="0">
        <references count="1">
          <reference field="0" count="1">
            <x v="8"/>
          </reference>
        </references>
      </pivotArea>
    </format>
    <format dxfId="285">
      <pivotArea dataOnly="0" labelOnly="1" outline="0" fieldPosition="0">
        <references count="1">
          <reference field="0" count="1">
            <x v="8"/>
          </reference>
        </references>
      </pivotArea>
    </format>
    <format dxfId="284">
      <pivotArea dataOnly="0" labelOnly="1" outline="0" fieldPosition="0">
        <references count="1">
          <reference field="0" count="1">
            <x v="8"/>
          </reference>
        </references>
      </pivotArea>
    </format>
  </formats>
  <pivotTableStyleInfo showRowHeaders="1" showColHeaders="1" showRowStripes="0" showColStripes="0" showLastColumn="1"/>
</pivotTableDefinition>
</file>

<file path=xl/pivotTables/pivotTable3.xml><?xml version="1.0" encoding="utf-8"?>
<pivotTableDefinition xmlns="http://schemas.openxmlformats.org/spreadsheetml/2006/main" name="PivotTable2" cacheId="197"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A4:B16" firstHeaderRow="1" firstDataRow="1" firstDataCol="1" rowPageCount="1" colPageCount="1"/>
  <pivotFields count="13">
    <pivotField showAll="0"/>
    <pivotField showAll="0"/>
    <pivotField axis="axisPage" multipleItemSelectionAllowed="1" showAll="0">
      <items count="7">
        <item h="1" x="3"/>
        <item x="1"/>
        <item x="0"/>
        <item m="1" x="5"/>
        <item h="1" x="2"/>
        <item h="1" x="4"/>
        <item t="default"/>
      </items>
    </pivotField>
    <pivotField showAll="0"/>
    <pivotField axis="axisRow" multipleItemSelectionAllowed="1" showAll="0">
      <items count="18">
        <item h="1" x="5"/>
        <item x="4"/>
        <item x="11"/>
        <item m="1" x="14"/>
        <item x="12"/>
        <item x="7"/>
        <item x="6"/>
        <item x="9"/>
        <item x="0"/>
        <item x="1"/>
        <item x="2"/>
        <item m="1" x="16"/>
        <item x="3"/>
        <item m="1" x="13"/>
        <item m="1" x="15"/>
        <item x="10"/>
        <item h="1" x="8"/>
        <item t="default"/>
      </items>
    </pivotField>
    <pivotField showAll="0">
      <items count="634">
        <item x="28"/>
        <item x="47"/>
        <item m="1" x="470"/>
        <item m="1" x="323"/>
        <item x="34"/>
        <item x="46"/>
        <item m="1" x="322"/>
        <item x="49"/>
        <item x="121"/>
        <item m="1" x="320"/>
        <item m="1" x="395"/>
        <item x="249"/>
        <item m="1" x="463"/>
        <item x="82"/>
        <item m="1" x="575"/>
        <item m="1" x="403"/>
        <item x="4"/>
        <item x="105"/>
        <item m="1" x="432"/>
        <item m="1" x="429"/>
        <item x="37"/>
        <item x="6"/>
        <item m="1" x="496"/>
        <item m="1" x="422"/>
        <item x="101"/>
        <item m="1" x="548"/>
        <item m="1" x="620"/>
        <item x="187"/>
        <item m="1" x="368"/>
        <item m="1" x="601"/>
        <item m="1" x="306"/>
        <item m="1" x="321"/>
        <item x="195"/>
        <item x="143"/>
        <item m="1" x="415"/>
        <item x="89"/>
        <item m="1" x="549"/>
        <item m="1" x="414"/>
        <item m="1" x="585"/>
        <item m="1" x="532"/>
        <item x="196"/>
        <item m="1" x="376"/>
        <item x="108"/>
        <item x="20"/>
        <item m="1" x="446"/>
        <item m="1" x="340"/>
        <item m="1" x="589"/>
        <item m="1" x="296"/>
        <item m="1" x="330"/>
        <item x="271"/>
        <item m="1" x="607"/>
        <item x="183"/>
        <item x="114"/>
        <item m="1" x="485"/>
        <item x="16"/>
        <item m="1" x="521"/>
        <item m="1" x="595"/>
        <item m="1" x="624"/>
        <item m="1" x="632"/>
        <item x="126"/>
        <item m="1" x="305"/>
        <item m="1" x="537"/>
        <item m="1" x="333"/>
        <item m="1" x="362"/>
        <item x="53"/>
        <item x="91"/>
        <item x="86"/>
        <item m="1" x="481"/>
        <item m="1" x="389"/>
        <item x="148"/>
        <item m="1" x="291"/>
        <item m="1" x="616"/>
        <item m="1" x="312"/>
        <item m="1" x="317"/>
        <item x="197"/>
        <item x="142"/>
        <item x="266"/>
        <item x="80"/>
        <item m="1" x="598"/>
        <item m="1" x="467"/>
        <item x="167"/>
        <item x="150"/>
        <item x="85"/>
        <item m="1" x="379"/>
        <item m="1" x="490"/>
        <item m="1" x="474"/>
        <item m="1" x="536"/>
        <item m="1" x="534"/>
        <item x="186"/>
        <item m="1" x="503"/>
        <item m="1" x="617"/>
        <item x="79"/>
        <item x="245"/>
        <item m="1" x="562"/>
        <item m="1" x="484"/>
        <item x="205"/>
        <item m="1" x="573"/>
        <item x="255"/>
        <item x="84"/>
        <item x="230"/>
        <item m="1" x="337"/>
        <item x="203"/>
        <item x="7"/>
        <item x="268"/>
        <item x="95"/>
        <item x="54"/>
        <item x="138"/>
        <item m="1" x="526"/>
        <item m="1" x="349"/>
        <item m="1" x="297"/>
        <item m="1" x="313"/>
        <item x="94"/>
        <item x="96"/>
        <item x="92"/>
        <item x="52"/>
        <item m="1" x="370"/>
        <item x="259"/>
        <item m="1" x="594"/>
        <item m="1" x="613"/>
        <item m="1" x="424"/>
        <item x="78"/>
        <item x="163"/>
        <item x="100"/>
        <item m="1" x="629"/>
        <item x="156"/>
        <item x="204"/>
        <item x="155"/>
        <item m="1" x="393"/>
        <item m="1" x="420"/>
        <item m="1" x="331"/>
        <item x="9"/>
        <item x="228"/>
        <item x="211"/>
        <item x="157"/>
        <item x="177"/>
        <item m="1" x="552"/>
        <item m="1" x="563"/>
        <item x="57"/>
        <item m="1" x="486"/>
        <item m="1" x="586"/>
        <item x="232"/>
        <item m="1" x="622"/>
        <item m="1" x="515"/>
        <item x="10"/>
        <item x="39"/>
        <item m="1" x="542"/>
        <item m="1" x="519"/>
        <item m="1" x="489"/>
        <item m="1" x="407"/>
        <item m="1" x="558"/>
        <item x="208"/>
        <item x="113"/>
        <item m="1" x="347"/>
        <item m="1" x="547"/>
        <item m="1" x="417"/>
        <item m="1" x="462"/>
        <item m="1" x="580"/>
        <item x="241"/>
        <item m="1" x="571"/>
        <item m="1" x="516"/>
        <item m="1" x="491"/>
        <item m="1" x="545"/>
        <item m="1" x="442"/>
        <item x="43"/>
        <item m="1" x="488"/>
        <item m="1" x="456"/>
        <item x="65"/>
        <item x="189"/>
        <item x="33"/>
        <item m="1" x="630"/>
        <item x="56"/>
        <item x="149"/>
        <item x="158"/>
        <item m="1" x="508"/>
        <item m="1" x="355"/>
        <item m="1" x="477"/>
        <item x="127"/>
        <item m="1" x="319"/>
        <item x="141"/>
        <item m="1" x="482"/>
        <item m="1" x="387"/>
        <item x="277"/>
        <item m="1" x="544"/>
        <item m="1" x="430"/>
        <item x="220"/>
        <item x="107"/>
        <item x="251"/>
        <item m="1" x="397"/>
        <item m="1" x="540"/>
        <item m="1" x="295"/>
        <item m="1" x="621"/>
        <item x="140"/>
        <item x="8"/>
        <item x="222"/>
        <item x="139"/>
        <item m="1" x="506"/>
        <item m="1" x="314"/>
        <item m="1" x="606"/>
        <item m="1" x="551"/>
        <item x="90"/>
        <item x="206"/>
        <item x="88"/>
        <item x="23"/>
        <item x="144"/>
        <item x="25"/>
        <item m="1" x="626"/>
        <item x="71"/>
        <item x="60"/>
        <item x="38"/>
        <item x="278"/>
        <item m="1" x="628"/>
        <item m="1" x="399"/>
        <item x="128"/>
        <item m="1" x="343"/>
        <item m="1" x="447"/>
        <item x="282"/>
        <item m="1" x="619"/>
        <item x="118"/>
        <item x="264"/>
        <item m="1" x="469"/>
        <item x="55"/>
        <item x="284"/>
        <item m="1" x="583"/>
        <item x="283"/>
        <item m="1" x="509"/>
        <item x="246"/>
        <item m="1" x="511"/>
        <item m="1" x="513"/>
        <item x="219"/>
        <item x="178"/>
        <item m="1" x="502"/>
        <item x="44"/>
        <item m="1" x="350"/>
        <item m="1" x="334"/>
        <item x="124"/>
        <item m="1" x="546"/>
        <item m="1" x="592"/>
        <item m="1" x="572"/>
        <item x="166"/>
        <item x="30"/>
        <item m="1" x="427"/>
        <item m="1" x="539"/>
        <item m="1" x="378"/>
        <item x="233"/>
        <item x="132"/>
        <item m="1" x="441"/>
        <item x="279"/>
        <item m="1" x="459"/>
        <item m="1" x="421"/>
        <item m="1" x="396"/>
        <item m="1" x="374"/>
        <item x="76"/>
        <item x="194"/>
        <item x="162"/>
        <item x="40"/>
        <item m="1" x="494"/>
        <item m="1" x="510"/>
        <item x="237"/>
        <item x="24"/>
        <item x="102"/>
        <item m="1" x="425"/>
        <item m="1" x="468"/>
        <item m="1" x="342"/>
        <item x="99"/>
        <item x="151"/>
        <item m="1" x="418"/>
        <item m="1" x="450"/>
        <item x="21"/>
        <item m="1" x="500"/>
        <item m="1" x="288"/>
        <item m="1" x="311"/>
        <item x="252"/>
        <item x="0"/>
        <item m="1" x="438"/>
        <item m="1" x="329"/>
        <item m="1" x="364"/>
        <item m="1" x="444"/>
        <item m="1" x="335"/>
        <item m="1" x="505"/>
        <item x="66"/>
        <item m="1" x="449"/>
        <item x="41"/>
        <item x="179"/>
        <item x="32"/>
        <item m="1" x="455"/>
        <item x="234"/>
        <item m="1" x="593"/>
        <item m="1" x="556"/>
        <item m="1" x="600"/>
        <item m="1" x="523"/>
        <item m="1" x="464"/>
        <item m="1" x="499"/>
        <item m="1" x="405"/>
        <item m="1" x="383"/>
        <item m="1" x="597"/>
        <item m="1" x="517"/>
        <item x="270"/>
        <item x="190"/>
        <item m="1" x="458"/>
        <item m="1" x="577"/>
        <item m="1" x="298"/>
        <item x="137"/>
        <item x="112"/>
        <item x="130"/>
        <item m="1" x="487"/>
        <item x="201"/>
        <item m="1" x="380"/>
        <item x="274"/>
        <item m="1" x="627"/>
        <item m="1" x="569"/>
        <item m="1" x="326"/>
        <item m="1" x="473"/>
        <item x="73"/>
        <item x="214"/>
        <item m="1" x="504"/>
        <item x="226"/>
        <item m="1" x="448"/>
        <item x="267"/>
        <item x="31"/>
        <item x="81"/>
        <item x="257"/>
        <item m="1" x="404"/>
        <item x="276"/>
        <item x="256"/>
        <item m="1" x="527"/>
        <item x="272"/>
        <item x="1"/>
        <item m="1" x="588"/>
        <item m="1" x="356"/>
        <item x="273"/>
        <item x="240"/>
        <item m="1" x="475"/>
        <item m="1" x="391"/>
        <item x="188"/>
        <item x="63"/>
        <item m="1" x="392"/>
        <item x="185"/>
        <item m="1" x="431"/>
        <item m="1" x="574"/>
        <item m="1" x="591"/>
        <item x="199"/>
        <item x="5"/>
        <item x="198"/>
        <item x="248"/>
        <item m="1" x="363"/>
        <item m="1" x="372"/>
        <item x="212"/>
        <item x="125"/>
        <item x="227"/>
        <item m="1" x="294"/>
        <item m="1" x="309"/>
        <item m="1" x="406"/>
        <item x="58"/>
        <item m="1" x="439"/>
        <item m="1" x="554"/>
        <item x="69"/>
        <item m="1" x="461"/>
        <item m="1" x="492"/>
        <item m="1" x="618"/>
        <item m="1" x="359"/>
        <item x="182"/>
        <item m="1" x="339"/>
        <item x="36"/>
        <item x="119"/>
        <item x="229"/>
        <item x="160"/>
        <item m="1" x="602"/>
        <item m="1" x="498"/>
        <item m="1" x="290"/>
        <item m="1" x="348"/>
        <item x="2"/>
        <item m="1" x="501"/>
        <item x="218"/>
        <item x="136"/>
        <item x="258"/>
        <item x="280"/>
        <item m="1" x="557"/>
        <item x="93"/>
        <item m="1" x="528"/>
        <item m="1" x="587"/>
        <item x="180"/>
        <item m="1" x="479"/>
        <item m="1" x="553"/>
        <item x="98"/>
        <item x="17"/>
        <item m="1" x="325"/>
        <item m="1" x="520"/>
        <item m="1" x="561"/>
        <item x="172"/>
        <item m="1" x="332"/>
        <item m="1" x="581"/>
        <item x="106"/>
        <item x="243"/>
        <item x="145"/>
        <item m="1" x="560"/>
        <item m="1" x="345"/>
        <item x="70"/>
        <item m="1" x="578"/>
        <item m="1" x="315"/>
        <item m="1" x="293"/>
        <item x="216"/>
        <item m="1" x="408"/>
        <item m="1" x="566"/>
        <item x="261"/>
        <item x="173"/>
        <item x="129"/>
        <item x="134"/>
        <item x="74"/>
        <item x="146"/>
        <item m="1" x="292"/>
        <item m="1" x="518"/>
        <item x="164"/>
        <item x="209"/>
        <item m="1" x="610"/>
        <item m="1" x="603"/>
        <item x="115"/>
        <item m="1" x="568"/>
        <item x="221"/>
        <item m="1" x="307"/>
        <item m="1" x="559"/>
        <item m="1" x="522"/>
        <item x="131"/>
        <item m="1" x="525"/>
        <item x="159"/>
        <item m="1" x="541"/>
        <item m="1" x="514"/>
        <item m="1" x="302"/>
        <item m="1" x="567"/>
        <item m="1" x="433"/>
        <item x="193"/>
        <item x="135"/>
        <item m="1" x="384"/>
        <item m="1" x="535"/>
        <item m="1" x="338"/>
        <item x="42"/>
        <item x="123"/>
        <item m="1" x="609"/>
        <item x="161"/>
        <item x="67"/>
        <item m="1" x="570"/>
        <item m="1" x="375"/>
        <item m="1" x="457"/>
        <item x="153"/>
        <item m="1" x="353"/>
        <item x="68"/>
        <item m="1" x="413"/>
        <item m="1" x="493"/>
        <item x="120"/>
        <item x="59"/>
        <item x="19"/>
        <item m="1" x="286"/>
        <item x="224"/>
        <item x="48"/>
        <item m="1" x="367"/>
        <item m="1" x="471"/>
        <item x="62"/>
        <item m="1" x="440"/>
        <item x="175"/>
        <item m="1" x="480"/>
        <item x="111"/>
        <item m="1" x="385"/>
        <item x="260"/>
        <item m="1" x="426"/>
        <item m="1" x="604"/>
        <item m="1" x="377"/>
        <item m="1" x="351"/>
        <item x="12"/>
        <item m="1" x="437"/>
        <item x="207"/>
        <item x="215"/>
        <item m="1" x="324"/>
        <item x="133"/>
        <item m="1" x="316"/>
        <item m="1" x="303"/>
        <item x="11"/>
        <item m="1" x="631"/>
        <item x="263"/>
        <item x="192"/>
        <item x="200"/>
        <item x="247"/>
        <item m="1" x="366"/>
        <item m="1" x="483"/>
        <item x="269"/>
        <item x="244"/>
        <item x="213"/>
        <item x="250"/>
        <item x="14"/>
        <item m="1" x="390"/>
        <item m="1" x="328"/>
        <item m="1" x="419"/>
        <item m="1" x="400"/>
        <item m="1" x="346"/>
        <item m="1" x="599"/>
        <item m="1" x="423"/>
        <item m="1" x="373"/>
        <item x="77"/>
        <item x="191"/>
        <item x="210"/>
        <item m="1" x="398"/>
        <item x="104"/>
        <item m="1" x="590"/>
        <item m="1" x="412"/>
        <item m="1" x="411"/>
        <item m="1" x="436"/>
        <item m="1" x="465"/>
        <item m="1" x="361"/>
        <item m="1" x="625"/>
        <item m="1" x="369"/>
        <item x="122"/>
        <item m="1" x="472"/>
        <item m="1" x="533"/>
        <item m="1" x="550"/>
        <item x="15"/>
        <item m="1" x="299"/>
        <item m="1" x="318"/>
        <item x="3"/>
        <item m="1" x="615"/>
        <item m="1" x="531"/>
        <item m="1" x="357"/>
        <item m="1" x="538"/>
        <item x="184"/>
        <item m="1" x="310"/>
        <item m="1" x="453"/>
        <item m="1" x="543"/>
        <item x="13"/>
        <item x="29"/>
        <item m="1" x="371"/>
        <item m="1" x="381"/>
        <item x="281"/>
        <item x="50"/>
        <item x="174"/>
        <item m="1" x="612"/>
        <item m="1" x="497"/>
        <item x="217"/>
        <item x="181"/>
        <item x="72"/>
        <item x="109"/>
        <item m="1" x="596"/>
        <item m="1" x="451"/>
        <item m="1" x="354"/>
        <item m="1" x="344"/>
        <item m="1" x="327"/>
        <item m="1" x="605"/>
        <item m="1" x="416"/>
        <item m="1" x="394"/>
        <item m="1" x="466"/>
        <item m="1" x="454"/>
        <item x="61"/>
        <item x="165"/>
        <item x="83"/>
        <item m="1" x="584"/>
        <item x="231"/>
        <item x="147"/>
        <item x="202"/>
        <item x="75"/>
        <item m="1" x="365"/>
        <item m="1" x="410"/>
        <item m="1" x="452"/>
        <item m="1" x="435"/>
        <item m="1" x="300"/>
        <item m="1" x="476"/>
        <item m="1" x="512"/>
        <item m="1" x="623"/>
        <item m="1" x="614"/>
        <item x="154"/>
        <item m="1" x="565"/>
        <item x="152"/>
        <item m="1" x="382"/>
        <item m="1" x="576"/>
        <item x="103"/>
        <item m="1" x="460"/>
        <item m="1" x="428"/>
        <item m="1" x="564"/>
        <item x="27"/>
        <item m="1" x="434"/>
        <item x="168"/>
        <item x="51"/>
        <item m="1" x="608"/>
        <item x="35"/>
        <item x="26"/>
        <item x="238"/>
        <item m="1" x="478"/>
        <item x="171"/>
        <item m="1" x="352"/>
        <item x="169"/>
        <item m="1" x="530"/>
        <item m="1" x="529"/>
        <item x="45"/>
        <item m="1" x="582"/>
        <item m="1" x="386"/>
        <item m="1" x="524"/>
        <item m="1" x="401"/>
        <item m="1" x="289"/>
        <item m="1" x="287"/>
        <item x="239"/>
        <item x="254"/>
        <item x="176"/>
        <item x="236"/>
        <item x="275"/>
        <item x="225"/>
        <item m="1" x="507"/>
        <item m="1" x="304"/>
        <item x="110"/>
        <item m="1" x="611"/>
        <item x="87"/>
        <item x="223"/>
        <item x="18"/>
        <item m="1" x="443"/>
        <item m="1" x="308"/>
        <item m="1" x="402"/>
        <item x="235"/>
        <item m="1" x="555"/>
        <item m="1" x="285"/>
        <item m="1" x="358"/>
        <item x="253"/>
        <item x="170"/>
        <item m="1" x="360"/>
        <item x="242"/>
        <item x="22"/>
        <item m="1" x="341"/>
        <item m="1" x="445"/>
        <item x="117"/>
        <item m="1" x="388"/>
        <item m="1" x="579"/>
        <item m="1" x="336"/>
        <item x="265"/>
        <item x="262"/>
        <item m="1" x="301"/>
        <item x="64"/>
        <item x="116"/>
        <item m="1" x="409"/>
        <item m="1" x="495"/>
        <item x="97"/>
        <item t="default"/>
      </items>
    </pivotField>
    <pivotField showAll="0"/>
    <pivotField showAll="0"/>
    <pivotField showAll="0"/>
    <pivotField showAll="0"/>
    <pivotField showAll="0"/>
    <pivotField showAll="0" defaultSubtotal="0"/>
    <pivotField dataField="1" showAll="0"/>
  </pivotFields>
  <rowFields count="1">
    <field x="4"/>
  </rowFields>
  <rowItems count="12">
    <i>
      <x v="1"/>
    </i>
    <i>
      <x v="2"/>
    </i>
    <i>
      <x v="4"/>
    </i>
    <i>
      <x v="5"/>
    </i>
    <i>
      <x v="6"/>
    </i>
    <i>
      <x v="7"/>
    </i>
    <i>
      <x v="8"/>
    </i>
    <i>
      <x v="9"/>
    </i>
    <i>
      <x v="10"/>
    </i>
    <i>
      <x v="12"/>
    </i>
    <i>
      <x v="15"/>
    </i>
    <i t="grand">
      <x/>
    </i>
  </rowItems>
  <colItems count="1">
    <i/>
  </colItems>
  <pageFields count="1">
    <pageField fld="2" hier="-1"/>
  </pageFields>
  <dataFields count="1">
    <dataField name="Sum of Grand Total" fld="12" baseField="5" baseItem="554"/>
  </dataFields>
  <formats count="4">
    <format dxfId="283">
      <pivotArea collapsedLevelsAreSubtotals="1" fieldPosition="0">
        <references count="1">
          <reference field="4" count="1">
            <x v="6"/>
          </reference>
        </references>
      </pivotArea>
    </format>
    <format dxfId="282">
      <pivotArea collapsedLevelsAreSubtotals="1" fieldPosition="0">
        <references count="1">
          <reference field="4" count="1">
            <x v="6"/>
          </reference>
        </references>
      </pivotArea>
    </format>
    <format dxfId="281">
      <pivotArea collapsedLevelsAreSubtotals="1" fieldPosition="0">
        <references count="1">
          <reference field="4" count="1">
            <x v="6"/>
          </reference>
        </references>
      </pivotArea>
    </format>
    <format dxfId="280">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 cacheId="197"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location ref="A4:L165" firstHeaderRow="1" firstDataRow="3" firstDataCol="2" rowPageCount="2" colPageCount="1"/>
  <pivotFields count="13">
    <pivotField compact="0" outline="0" subtotalTop="0" showAll="0" includeNewItemsInFilter="1">
      <items count="12">
        <item h="1" x="0"/>
        <item h="1" x="1"/>
        <item h="1" m="1" x="8"/>
        <item h="1" m="1" x="10"/>
        <item m="1" x="9"/>
        <item h="1" x="6"/>
        <item h="1" m="1" x="7"/>
        <item x="2"/>
        <item x="3"/>
        <item x="4"/>
        <item x="5"/>
        <item t="default"/>
      </items>
    </pivotField>
    <pivotField compact="0" outline="0" subtotalTop="0" showAll="0" includeNewItemsInFilter="1">
      <items count="61">
        <item x="0"/>
        <item x="1"/>
        <item m="1" x="59"/>
        <item x="3"/>
        <item x="6"/>
        <item x="7"/>
        <item m="1" x="58"/>
        <item x="8"/>
        <item x="9"/>
        <item m="1" x="38"/>
        <item m="1" x="47"/>
        <item m="1" x="51"/>
        <item m="1" x="43"/>
        <item m="1" x="57"/>
        <item m="1" x="39"/>
        <item m="1" x="34"/>
        <item m="1" x="35"/>
        <item m="1" x="48"/>
        <item m="1" x="36"/>
        <item m="1" x="42"/>
        <item m="1" x="56"/>
        <item m="1" x="45"/>
        <item m="1" x="53"/>
        <item m="1" x="50"/>
        <item m="1" x="54"/>
        <item m="1" x="37"/>
        <item m="1" x="52"/>
        <item m="1" x="55"/>
        <item x="5"/>
        <item x="33"/>
        <item m="1" x="40"/>
        <item x="16"/>
        <item m="1" x="46"/>
        <item x="2"/>
        <item x="4"/>
        <item x="10"/>
        <item x="11"/>
        <item x="12"/>
        <item x="13"/>
        <item x="14"/>
        <item x="17"/>
        <item x="18"/>
        <item x="19"/>
        <item x="20"/>
        <item m="1" x="41"/>
        <item m="1" x="49"/>
        <item x="22"/>
        <item x="23"/>
        <item m="1" x="44"/>
        <item x="26"/>
        <item x="27"/>
        <item x="28"/>
        <item x="29"/>
        <item x="30"/>
        <item x="31"/>
        <item x="32"/>
        <item x="24"/>
        <item x="15"/>
        <item x="21"/>
        <item x="25"/>
        <item t="default"/>
      </items>
    </pivotField>
    <pivotField axis="axisPage" compact="0" outline="0" subtotalTop="0" showAll="0" includeNewItemsInFilter="1">
      <items count="7">
        <item h="1" x="3"/>
        <item x="1"/>
        <item x="0"/>
        <item h="1" x="2"/>
        <item h="1" x="4"/>
        <item m="1" x="5"/>
        <item t="default"/>
      </items>
    </pivotField>
    <pivotField axis="axisRow" compact="0" outline="0" subtotalTop="0" showAll="0" includeNewItemsInFilter="1">
      <items count="67">
        <item x="33"/>
        <item x="52"/>
        <item x="41"/>
        <item m="1" x="60"/>
        <item x="17"/>
        <item m="1" x="61"/>
        <item x="44"/>
        <item x="18"/>
        <item x="19"/>
        <item x="20"/>
        <item m="1" x="65"/>
        <item x="42"/>
        <item m="1" x="58"/>
        <item x="34"/>
        <item x="3"/>
        <item x="54"/>
        <item m="1" x="63"/>
        <item x="53"/>
        <item x="0"/>
        <item x="31"/>
        <item m="1" x="57"/>
        <item m="1" x="64"/>
        <item x="32"/>
        <item x="49"/>
        <item x="9"/>
        <item x="35"/>
        <item x="14"/>
        <item m="1" x="59"/>
        <item x="26"/>
        <item x="47"/>
        <item x="46"/>
        <item x="12"/>
        <item x="40"/>
        <item x="27"/>
        <item x="36"/>
        <item x="45"/>
        <item x="10"/>
        <item x="29"/>
        <item x="11"/>
        <item m="1" x="55"/>
        <item x="28"/>
        <item x="16"/>
        <item x="38"/>
        <item x="1"/>
        <item x="51"/>
        <item x="30"/>
        <item x="43"/>
        <item x="39"/>
        <item x="21"/>
        <item x="25"/>
        <item x="24"/>
        <item m="1" x="56"/>
        <item x="8"/>
        <item x="48"/>
        <item x="15"/>
        <item x="2"/>
        <item x="7"/>
        <item x="4"/>
        <item x="13"/>
        <item m="1" x="62"/>
        <item x="23"/>
        <item x="37"/>
        <item x="50"/>
        <item x="5"/>
        <item x="6"/>
        <item x="22"/>
        <item t="default"/>
      </items>
    </pivotField>
    <pivotField axis="axisCol" compact="0" outline="0" subtotalTop="0" showAll="0" includeNewItemsInFilter="1" defaultSubtotal="0">
      <items count="17">
        <item h="1" x="5"/>
        <item h="1" x="4"/>
        <item h="1" x="11"/>
        <item h="1" m="1" x="14"/>
        <item h="1" x="7"/>
        <item h="1" x="0"/>
        <item h="1" x="3"/>
        <item h="1" x="2"/>
        <item x="6"/>
        <item h="1" x="9"/>
        <item h="1" x="1"/>
        <item h="1" m="1" x="13"/>
        <item h="1" m="1" x="15"/>
        <item h="1" x="10"/>
        <item h="1" x="8"/>
        <item m="1" x="16"/>
        <item x="12"/>
      </items>
    </pivotField>
    <pivotField axis="axisRow" compact="0" outline="0" subtotalTop="0" showAll="0" includeNewItemsInFilter="1">
      <items count="634">
        <item x="28"/>
        <item x="47"/>
        <item m="1" x="470"/>
        <item m="1" x="323"/>
        <item x="34"/>
        <item m="1" x="322"/>
        <item m="1" x="320"/>
        <item m="1" x="575"/>
        <item m="1" x="403"/>
        <item m="1" x="422"/>
        <item x="101"/>
        <item m="1" x="548"/>
        <item m="1" x="368"/>
        <item m="1" x="306"/>
        <item x="195"/>
        <item m="1" x="415"/>
        <item m="1" x="585"/>
        <item m="1" x="532"/>
        <item x="196"/>
        <item m="1" x="376"/>
        <item m="1" x="446"/>
        <item m="1" x="340"/>
        <item m="1" x="589"/>
        <item m="1" x="296"/>
        <item m="1" x="330"/>
        <item x="271"/>
        <item m="1" x="607"/>
        <item m="1" x="485"/>
        <item x="16"/>
        <item m="1" x="595"/>
        <item m="1" x="624"/>
        <item m="1" x="632"/>
        <item m="1" x="305"/>
        <item m="1" x="362"/>
        <item x="53"/>
        <item x="91"/>
        <item m="1" x="616"/>
        <item m="1" x="312"/>
        <item x="197"/>
        <item m="1" x="598"/>
        <item m="1" x="467"/>
        <item m="1" x="379"/>
        <item m="1" x="474"/>
        <item m="1" x="536"/>
        <item m="1" x="534"/>
        <item m="1" x="503"/>
        <item m="1" x="617"/>
        <item x="245"/>
        <item m="1" x="484"/>
        <item m="1" x="573"/>
        <item x="54"/>
        <item m="1" x="526"/>
        <item m="1" x="349"/>
        <item m="1" x="313"/>
        <item x="94"/>
        <item x="92"/>
        <item x="52"/>
        <item x="100"/>
        <item m="1" x="629"/>
        <item x="156"/>
        <item x="204"/>
        <item x="155"/>
        <item m="1" x="393"/>
        <item m="1" x="420"/>
        <item x="9"/>
        <item x="211"/>
        <item x="157"/>
        <item m="1" x="563"/>
        <item x="57"/>
        <item m="1" x="586"/>
        <item m="1" x="622"/>
        <item m="1" x="515"/>
        <item m="1" x="542"/>
        <item m="1" x="519"/>
        <item m="1" x="489"/>
        <item m="1" x="407"/>
        <item m="1" x="558"/>
        <item m="1" x="417"/>
        <item x="241"/>
        <item m="1" x="571"/>
        <item m="1" x="516"/>
        <item m="1" x="442"/>
        <item m="1" x="488"/>
        <item m="1" x="456"/>
        <item x="189"/>
        <item m="1" x="630"/>
        <item x="149"/>
        <item m="1" x="477"/>
        <item m="1" x="319"/>
        <item m="1" x="387"/>
        <item m="1" x="430"/>
        <item x="107"/>
        <item m="1" x="397"/>
        <item m="1" x="540"/>
        <item m="1" x="621"/>
        <item x="8"/>
        <item m="1" x="506"/>
        <item m="1" x="314"/>
        <item x="90"/>
        <item x="23"/>
        <item x="144"/>
        <item x="25"/>
        <item m="1" x="626"/>
        <item x="60"/>
        <item m="1" x="628"/>
        <item m="1" x="399"/>
        <item x="128"/>
        <item m="1" x="343"/>
        <item m="1" x="619"/>
        <item x="264"/>
        <item x="55"/>
        <item m="1" x="509"/>
        <item x="246"/>
        <item m="1" x="502"/>
        <item x="44"/>
        <item m="1" x="350"/>
        <item m="1" x="334"/>
        <item m="1" x="546"/>
        <item m="1" x="592"/>
        <item x="30"/>
        <item m="1" x="427"/>
        <item m="1" x="539"/>
        <item m="1" x="378"/>
        <item x="132"/>
        <item m="1" x="459"/>
        <item x="40"/>
        <item m="1" x="510"/>
        <item x="24"/>
        <item m="1" x="425"/>
        <item x="99"/>
        <item m="1" x="500"/>
        <item m="1" x="288"/>
        <item m="1" x="311"/>
        <item x="0"/>
        <item m="1" x="438"/>
        <item m="1" x="329"/>
        <item m="1" x="444"/>
        <item m="1" x="335"/>
        <item m="1" x="505"/>
        <item x="66"/>
        <item x="41"/>
        <item x="32"/>
        <item m="1" x="455"/>
        <item m="1" x="593"/>
        <item m="1" x="464"/>
        <item m="1" x="383"/>
        <item m="1" x="597"/>
        <item m="1" x="517"/>
        <item m="1" x="458"/>
        <item m="1" x="577"/>
        <item m="1" x="298"/>
        <item x="112"/>
        <item m="1" x="487"/>
        <item m="1" x="380"/>
        <item m="1" x="627"/>
        <item m="1" x="504"/>
        <item x="1"/>
        <item m="1" x="588"/>
        <item m="1" x="356"/>
        <item m="1" x="391"/>
        <item m="1" x="392"/>
        <item x="185"/>
        <item m="1" x="574"/>
        <item x="5"/>
        <item x="198"/>
        <item x="248"/>
        <item m="1" x="309"/>
        <item m="1" x="406"/>
        <item x="58"/>
        <item m="1" x="439"/>
        <item m="1" x="554"/>
        <item m="1" x="461"/>
        <item m="1" x="618"/>
        <item m="1" x="359"/>
        <item x="36"/>
        <item x="160"/>
        <item m="1" x="602"/>
        <item m="1" x="290"/>
        <item x="2"/>
        <item m="1" x="501"/>
        <item x="218"/>
        <item m="1" x="557"/>
        <item m="1" x="528"/>
        <item x="17"/>
        <item m="1" x="325"/>
        <item m="1" x="520"/>
        <item m="1" x="581"/>
        <item m="1" x="560"/>
        <item m="1" x="578"/>
        <item m="1" x="315"/>
        <item m="1" x="293"/>
        <item m="1" x="408"/>
        <item m="1" x="566"/>
        <item x="74"/>
        <item m="1" x="518"/>
        <item x="115"/>
        <item m="1" x="568"/>
        <item m="1" x="525"/>
        <item m="1" x="541"/>
        <item m="1" x="514"/>
        <item m="1" x="567"/>
        <item m="1" x="433"/>
        <item x="193"/>
        <item m="1" x="535"/>
        <item x="42"/>
        <item m="1" x="609"/>
        <item x="161"/>
        <item m="1" x="375"/>
        <item m="1" x="413"/>
        <item x="59"/>
        <item x="19"/>
        <item x="48"/>
        <item m="1" x="471"/>
        <item x="111"/>
        <item m="1" x="604"/>
        <item m="1" x="351"/>
        <item m="1" x="437"/>
        <item x="207"/>
        <item m="1" x="324"/>
        <item m="1" x="316"/>
        <item x="11"/>
        <item m="1" x="631"/>
        <item x="263"/>
        <item m="1" x="366"/>
        <item m="1" x="483"/>
        <item m="1" x="328"/>
        <item m="1" x="419"/>
        <item m="1" x="400"/>
        <item m="1" x="423"/>
        <item x="104"/>
        <item m="1" x="590"/>
        <item m="1" x="436"/>
        <item m="1" x="465"/>
        <item m="1" x="361"/>
        <item m="1" x="625"/>
        <item m="1" x="472"/>
        <item m="1" x="533"/>
        <item m="1" x="550"/>
        <item x="15"/>
        <item m="1" x="318"/>
        <item x="3"/>
        <item m="1" x="615"/>
        <item m="1" x="538"/>
        <item x="184"/>
        <item m="1" x="453"/>
        <item x="13"/>
        <item x="29"/>
        <item m="1" x="371"/>
        <item x="50"/>
        <item m="1" x="596"/>
        <item m="1" x="451"/>
        <item m="1" x="354"/>
        <item m="1" x="344"/>
        <item m="1" x="327"/>
        <item m="1" x="605"/>
        <item m="1" x="416"/>
        <item m="1" x="394"/>
        <item m="1" x="466"/>
        <item m="1" x="454"/>
        <item x="61"/>
        <item x="165"/>
        <item x="83"/>
        <item x="231"/>
        <item x="147"/>
        <item x="202"/>
        <item x="75"/>
        <item m="1" x="365"/>
        <item m="1" x="410"/>
        <item m="1" x="300"/>
        <item m="1" x="476"/>
        <item m="1" x="512"/>
        <item m="1" x="614"/>
        <item x="154"/>
        <item m="1" x="565"/>
        <item x="152"/>
        <item m="1" x="382"/>
        <item m="1" x="576"/>
        <item x="103"/>
        <item m="1" x="460"/>
        <item m="1" x="428"/>
        <item m="1" x="564"/>
        <item x="27"/>
        <item m="1" x="434"/>
        <item x="51"/>
        <item m="1" x="608"/>
        <item m="1" x="478"/>
        <item m="1" x="352"/>
        <item x="169"/>
        <item m="1" x="530"/>
        <item m="1" x="529"/>
        <item x="45"/>
        <item m="1" x="582"/>
        <item m="1" x="386"/>
        <item m="1" x="287"/>
        <item x="275"/>
        <item m="1" x="507"/>
        <item m="1" x="304"/>
        <item x="110"/>
        <item m="1" x="611"/>
        <item x="87"/>
        <item x="18"/>
        <item m="1" x="308"/>
        <item m="1" x="402"/>
        <item x="235"/>
        <item m="1" x="285"/>
        <item m="1" x="358"/>
        <item x="170"/>
        <item m="1" x="360"/>
        <item x="242"/>
        <item m="1" x="341"/>
        <item m="1" x="445"/>
        <item m="1" x="579"/>
        <item x="265"/>
        <item m="1" x="301"/>
        <item m="1" x="495"/>
        <item x="97"/>
        <item x="26"/>
        <item m="1" x="463"/>
        <item x="43"/>
        <item x="46"/>
        <item m="1" x="549"/>
        <item m="1" x="432"/>
        <item m="1" x="317"/>
        <item x="102"/>
        <item m="1" x="623"/>
        <item m="1" x="496"/>
        <item m="1" x="561"/>
        <item m="1" x="441"/>
        <item m="1" x="369"/>
        <item m="1" x="452"/>
        <item m="1" x="363"/>
        <item m="1" x="411"/>
        <item m="1" x="291"/>
        <item m="1" x="396"/>
        <item m="1" x="297"/>
        <item m="1" x="545"/>
        <item m="1" x="299"/>
        <item m="1" x="295"/>
        <item m="1" x="409"/>
        <item m="1" x="307"/>
        <item x="258"/>
        <item x="255"/>
        <item m="1" x="498"/>
        <item m="1" x="395"/>
        <item x="123"/>
        <item m="1" x="385"/>
        <item m="1" x="440"/>
        <item m="1" x="373"/>
        <item m="1" x="599"/>
        <item m="1" x="332"/>
        <item m="1" x="364"/>
        <item m="1" x="547"/>
        <item x="84"/>
        <item m="1" x="522"/>
        <item m="1" x="355"/>
        <item m="1" x="339"/>
        <item m="1" x="404"/>
        <item m="1" x="370"/>
        <item x="120"/>
        <item m="1" x="347"/>
        <item m="1" x="390"/>
        <item m="1" x="388"/>
        <item m="1" x="612"/>
        <item x="278"/>
        <item m="1" x="326"/>
        <item m="1" x="426"/>
        <item m="1" x="338"/>
        <item x="22"/>
        <item m="1" x="424"/>
        <item x="105"/>
        <item x="106"/>
        <item x="148"/>
        <item x="108"/>
        <item m="1" x="591"/>
        <item x="150"/>
        <item m="1" x="336"/>
        <item m="1" x="531"/>
        <item m="1" x="421"/>
        <item m="1" x="348"/>
        <item m="1" x="511"/>
        <item x="137"/>
        <item m="1" x="486"/>
        <item x="143"/>
        <item m="1" x="431"/>
        <item m="1" x="572"/>
        <item x="167"/>
        <item m="1" x="556"/>
        <item x="174"/>
        <item x="270"/>
        <item m="1" x="524"/>
        <item x="118"/>
        <item m="1" x="303"/>
        <item m="1" x="594"/>
        <item m="1" x="286"/>
        <item m="1" x="537"/>
        <item x="232"/>
        <item m="1" x="562"/>
        <item m="1" x="580"/>
        <item m="1" x="333"/>
        <item m="1" x="398"/>
        <item m="1" x="601"/>
        <item m="1" x="552"/>
        <item m="1" x="499"/>
        <item m="1" x="294"/>
        <item m="1" x="429"/>
        <item m="1" x="447"/>
        <item x="240"/>
        <item m="1" x="377"/>
        <item m="1" x="342"/>
        <item m="1" x="613"/>
        <item m="1" x="457"/>
        <item m="1" x="381"/>
        <item m="1" x="492"/>
        <item m="1" x="482"/>
        <item x="6"/>
        <item m="1" x="513"/>
        <item m="1" x="450"/>
        <item m="1" x="310"/>
        <item m="1" x="448"/>
        <item m="1" x="331"/>
        <item x="7"/>
        <item m="1" x="620"/>
        <item m="1" x="414"/>
        <item m="1" x="443"/>
        <item m="1" x="473"/>
        <item m="1" x="337"/>
        <item m="1" x="462"/>
        <item x="188"/>
        <item m="1" x="569"/>
        <item m="1" x="600"/>
        <item m="1" x="544"/>
        <item m="1" x="302"/>
        <item m="1" x="412"/>
        <item m="1" x="551"/>
        <item m="1" x="289"/>
        <item m="1" x="508"/>
        <item x="252"/>
        <item m="1" x="570"/>
        <item m="1" x="292"/>
        <item x="4"/>
        <item m="1" x="543"/>
        <item x="229"/>
        <item x="10"/>
        <item m="1" x="469"/>
        <item x="177"/>
        <item x="279"/>
        <item m="1" x="418"/>
        <item m="1" x="490"/>
        <item x="266"/>
        <item m="1" x="479"/>
        <item x="109"/>
        <item x="20"/>
        <item x="138"/>
        <item x="56"/>
        <item m="1" x="367"/>
        <item m="1" x="559"/>
        <item m="1" x="480"/>
        <item x="125"/>
        <item m="1" x="493"/>
        <item m="1" x="353"/>
        <item m="1" x="384"/>
        <item x="14"/>
        <item x="21"/>
        <item m="1" x="468"/>
        <item m="1" x="521"/>
        <item x="35"/>
        <item x="37"/>
        <item x="281"/>
        <item x="69"/>
        <item m="1" x="374"/>
        <item m="1" x="491"/>
        <item x="95"/>
        <item x="117"/>
        <item m="1" x="357"/>
        <item x="119"/>
        <item x="122"/>
        <item x="124"/>
        <item x="129"/>
        <item x="130"/>
        <item x="131"/>
        <item x="133"/>
        <item x="135"/>
        <item x="139"/>
        <item x="140"/>
        <item x="141"/>
        <item x="151"/>
        <item x="153"/>
        <item m="1" x="584"/>
        <item x="158"/>
        <item x="86"/>
        <item x="88"/>
        <item x="162"/>
        <item x="164"/>
        <item x="166"/>
        <item m="1" x="494"/>
        <item x="171"/>
        <item m="1" x="606"/>
        <item x="12"/>
        <item x="173"/>
        <item m="1" x="405"/>
        <item x="62"/>
        <item x="183"/>
        <item m="1" x="497"/>
        <item x="187"/>
        <item x="31"/>
        <item m="1" x="603"/>
        <item m="1" x="346"/>
        <item x="200"/>
        <item x="201"/>
        <item m="1" x="449"/>
        <item x="224"/>
        <item m="1" x="372"/>
        <item m="1" x="553"/>
        <item x="214"/>
        <item x="215"/>
        <item x="210"/>
        <item x="217"/>
        <item x="222"/>
        <item m="1" x="481"/>
        <item x="223"/>
        <item m="1" x="475"/>
        <item m="1" x="583"/>
        <item x="234"/>
        <item m="1" x="401"/>
        <item x="247"/>
        <item x="225"/>
        <item x="250"/>
        <item x="251"/>
        <item x="253"/>
        <item m="1" x="345"/>
        <item x="259"/>
        <item x="260"/>
        <item x="261"/>
        <item x="262"/>
        <item m="1" x="555"/>
        <item x="68"/>
        <item m="1" x="389"/>
        <item x="191"/>
        <item m="1" x="321"/>
        <item x="267"/>
        <item m="1" x="610"/>
        <item m="1" x="587"/>
        <item x="163"/>
        <item x="268"/>
        <item x="276"/>
        <item m="1" x="523"/>
        <item m="1" x="435"/>
        <item x="127"/>
        <item x="284"/>
        <item x="178"/>
        <item x="213"/>
        <item m="1" x="527"/>
        <item x="49"/>
        <item x="76"/>
        <item x="77"/>
        <item x="212"/>
        <item x="33"/>
        <item x="38"/>
        <item x="39"/>
        <item x="63"/>
        <item x="64"/>
        <item x="65"/>
        <item x="67"/>
        <item x="70"/>
        <item x="71"/>
        <item x="72"/>
        <item x="73"/>
        <item x="78"/>
        <item x="79"/>
        <item x="80"/>
        <item x="81"/>
        <item x="82"/>
        <item x="85"/>
        <item x="89"/>
        <item x="93"/>
        <item x="96"/>
        <item x="98"/>
        <item x="113"/>
        <item x="114"/>
        <item x="116"/>
        <item x="121"/>
        <item x="126"/>
        <item x="134"/>
        <item x="136"/>
        <item x="142"/>
        <item x="145"/>
        <item x="146"/>
        <item x="159"/>
        <item x="168"/>
        <item x="172"/>
        <item x="175"/>
        <item x="176"/>
        <item x="179"/>
        <item x="180"/>
        <item x="181"/>
        <item x="182"/>
        <item x="186"/>
        <item x="190"/>
        <item x="192"/>
        <item x="194"/>
        <item x="199"/>
        <item x="203"/>
        <item x="205"/>
        <item x="206"/>
        <item x="208"/>
        <item x="209"/>
        <item x="216"/>
        <item x="219"/>
        <item x="220"/>
        <item x="221"/>
        <item x="226"/>
        <item x="227"/>
        <item x="228"/>
        <item x="230"/>
        <item x="233"/>
        <item x="236"/>
        <item x="237"/>
        <item x="238"/>
        <item x="239"/>
        <item x="243"/>
        <item x="244"/>
        <item x="249"/>
        <item x="254"/>
        <item x="256"/>
        <item x="257"/>
        <item x="269"/>
        <item x="272"/>
        <item x="273"/>
        <item x="274"/>
        <item x="277"/>
        <item x="280"/>
        <item x="282"/>
        <item x="283"/>
        <item t="default"/>
      </items>
    </pivotField>
    <pivotField axis="axisPage" compact="0" outline="0" subtotalTop="0" showAll="0" includeNewItemsInFilter="1">
      <items count="1102">
        <item m="1" x="912"/>
        <item m="1" x="763"/>
        <item m="1" x="566"/>
        <item m="1" x="560"/>
        <item m="1" x="877"/>
        <item x="53"/>
        <item m="1" x="818"/>
        <item m="1" x="613"/>
        <item m="1" x="451"/>
        <item m="1" x="709"/>
        <item m="1" x="439"/>
        <item x="23"/>
        <item x="24"/>
        <item m="1" x="442"/>
        <item m="1" x="946"/>
        <item m="1" x="447"/>
        <item m="1" x="862"/>
        <item x="33"/>
        <item m="1" x="733"/>
        <item m="1" x="482"/>
        <item m="1" x="947"/>
        <item m="1" x="462"/>
        <item m="1" x="942"/>
        <item m="1" x="938"/>
        <item m="1" x="681"/>
        <item m="1" x="933"/>
        <item m="1" x="725"/>
        <item m="1" x="570"/>
        <item m="1" x="659"/>
        <item m="1" x="1053"/>
        <item x="126"/>
        <item m="1" x="1075"/>
        <item m="1" x="623"/>
        <item m="1" x="664"/>
        <item m="1" x="954"/>
        <item m="1" x="667"/>
        <item m="1" x="437"/>
        <item m="1" x="913"/>
        <item m="1" x="1022"/>
        <item m="1" x="1094"/>
        <item x="189"/>
        <item m="1" x="792"/>
        <item m="1" x="920"/>
        <item m="1" x="753"/>
        <item m="1" x="710"/>
        <item m="1" x="982"/>
        <item x="153"/>
        <item m="1" x="618"/>
        <item m="1" x="929"/>
        <item m="1" x="904"/>
        <item m="1" x="1003"/>
        <item m="1" x="886"/>
        <item m="1" x="610"/>
        <item m="1" x="547"/>
        <item m="1" x="707"/>
        <item m="1" x="952"/>
        <item m="1" x="405"/>
        <item m="1" x="470"/>
        <item m="1" x="975"/>
        <item m="1" x="875"/>
        <item m="1" x="625"/>
        <item m="1" x="591"/>
        <item m="1" x="964"/>
        <item m="1" x="645"/>
        <item m="1" x="687"/>
        <item m="1" x="472"/>
        <item m="1" x="959"/>
        <item m="1" x="669"/>
        <item m="1" x="823"/>
        <item m="1" x="955"/>
        <item m="1" x="1085"/>
        <item m="1" x="637"/>
        <item m="1" x="479"/>
        <item x="88"/>
        <item m="1" x="478"/>
        <item m="1" x="1011"/>
        <item x="136"/>
        <item m="1" x="686"/>
        <item m="1" x="452"/>
        <item x="47"/>
        <item m="1" x="458"/>
        <item m="1" x="876"/>
        <item m="1" x="697"/>
        <item m="1" x="509"/>
        <item m="1" x="425"/>
        <item m="1" x="510"/>
        <item m="1" x="648"/>
        <item m="1" x="895"/>
        <item m="1" x="866"/>
        <item m="1" x="585"/>
        <item m="1" x="744"/>
        <item m="1" x="963"/>
        <item m="1" x="953"/>
        <item m="1" x="754"/>
        <item m="1" x="417"/>
        <item x="105"/>
        <item m="1" x="870"/>
        <item m="1" x="801"/>
        <item m="1" x="734"/>
        <item m="1" x="626"/>
        <item m="1" x="461"/>
        <item m="1" x="1087"/>
        <item m="1" x="658"/>
        <item m="1" x="968"/>
        <item m="1" x="783"/>
        <item m="1" x="1066"/>
        <item m="1" x="416"/>
        <item m="1" x="836"/>
        <item m="1" x="918"/>
        <item m="1" x="858"/>
        <item m="1" x="722"/>
        <item m="1" x="619"/>
        <item x="63"/>
        <item m="1" x="670"/>
        <item x="122"/>
        <item m="1" x="677"/>
        <item m="1" x="449"/>
        <item m="1" x="1086"/>
        <item m="1" x="829"/>
        <item m="1" x="550"/>
        <item m="1" x="612"/>
        <item m="1" x="1012"/>
        <item x="331"/>
        <item m="1" x="846"/>
        <item m="1" x="922"/>
        <item x="8"/>
        <item m="1" x="557"/>
        <item m="1" x="641"/>
        <item m="1" x="499"/>
        <item m="1" x="746"/>
        <item m="1" x="638"/>
        <item m="1" x="778"/>
        <item m="1" x="1096"/>
        <item m="1" x="1079"/>
        <item x="359"/>
        <item m="1" x="501"/>
        <item m="1" x="1026"/>
        <item m="1" x="1080"/>
        <item m="1" x="931"/>
        <item m="1" x="568"/>
        <item m="1" x="1090"/>
        <item m="1" x="1049"/>
        <item m="1" x="748"/>
        <item m="1" x="601"/>
        <item m="1" x="594"/>
        <item m="1" x="966"/>
        <item m="1" x="898"/>
        <item m="1" x="983"/>
        <item m="1" x="962"/>
        <item m="1" x="489"/>
        <item m="1" x="925"/>
        <item m="1" x="914"/>
        <item m="1" x="397"/>
        <item m="1" x="627"/>
        <item x="3"/>
        <item m="1" x="628"/>
        <item m="1" x="672"/>
        <item m="1" x="735"/>
        <item m="1" x="782"/>
        <item m="1" x="889"/>
        <item m="1" x="392"/>
        <item m="1" x="485"/>
        <item m="1" x="978"/>
        <item m="1" x="1025"/>
        <item m="1" x="539"/>
        <item m="1" x="642"/>
        <item m="1" x="643"/>
        <item m="1" x="515"/>
        <item m="1" x="742"/>
        <item m="1" x="1024"/>
        <item m="1" x="399"/>
        <item m="1" x="758"/>
        <item m="1" x="630"/>
        <item m="1" x="684"/>
        <item m="1" x="512"/>
        <item m="1" x="711"/>
        <item m="1" x="584"/>
        <item m="1" x="463"/>
        <item m="1" x="971"/>
        <item m="1" x="1073"/>
        <item m="1" x="545"/>
        <item m="1" x="799"/>
        <item m="1" x="690"/>
        <item m="1" x="1060"/>
        <item m="1" x="732"/>
        <item x="329"/>
        <item x="192"/>
        <item m="1" x="634"/>
        <item x="288"/>
        <item m="1" x="471"/>
        <item m="1" x="779"/>
        <item m="1" x="464"/>
        <item m="1" x="730"/>
        <item m="1" x="762"/>
        <item m="1" x="809"/>
        <item x="272"/>
        <item m="1" x="533"/>
        <item m="1" x="564"/>
        <item m="1" x="894"/>
        <item m="1" x="454"/>
        <item m="1" x="537"/>
        <item x="107"/>
        <item m="1" x="715"/>
        <item m="1" x="788"/>
        <item x="333"/>
        <item m="1" x="808"/>
        <item m="1" x="523"/>
        <item x="185"/>
        <item m="1" x="819"/>
        <item m="1" x="847"/>
        <item m="1" x="727"/>
        <item m="1" x="785"/>
        <item m="1" x="1063"/>
        <item m="1" x="396"/>
        <item m="1" x="502"/>
        <item m="1" x="1099"/>
        <item x="139"/>
        <item m="1" x="1000"/>
        <item m="1" x="802"/>
        <item m="1" x="723"/>
        <item m="1" x="1004"/>
        <item m="1" x="580"/>
        <item m="1" x="691"/>
        <item m="1" x="614"/>
        <item m="1" x="1017"/>
        <item m="1" x="1042"/>
        <item m="1" x="838"/>
        <item m="1" x="769"/>
        <item m="1" x="622"/>
        <item m="1" x="444"/>
        <item m="1" x="923"/>
        <item m="1" x="516"/>
        <item m="1" x="1032"/>
        <item m="1" x="676"/>
        <item m="1" x="883"/>
        <item m="1" x="473"/>
        <item m="1" x="940"/>
        <item x="289"/>
        <item m="1" x="574"/>
        <item m="1" x="712"/>
        <item m="1" x="834"/>
        <item m="1" x="736"/>
        <item m="1" x="443"/>
        <item m="1" x="1062"/>
        <item m="1" x="719"/>
        <item m="1" x="633"/>
        <item m="1" x="761"/>
        <item m="1" x="917"/>
        <item m="1" x="824"/>
        <item m="1" x="708"/>
        <item m="1" x="652"/>
        <item m="1" x="1019"/>
        <item x="94"/>
        <item m="1" x="950"/>
        <item m="1" x="675"/>
        <item x="85"/>
        <item m="1" x="401"/>
        <item m="1" x="490"/>
        <item m="1" x="1036"/>
        <item m="1" x="1058"/>
        <item m="1" x="582"/>
        <item m="1" x="693"/>
        <item m="1" x="1057"/>
        <item m="1" x="590"/>
        <item m="1" x="1044"/>
        <item m="1" x="833"/>
        <item m="1" x="885"/>
        <item m="1" x="781"/>
        <item m="1" x="418"/>
        <item m="1" x="1074"/>
        <item x="37"/>
        <item m="1" x="632"/>
        <item x="40"/>
        <item m="1" x="822"/>
        <item m="1" x="611"/>
        <item m="1" x="505"/>
        <item m="1" x="787"/>
        <item m="1" x="469"/>
        <item m="1" x="854"/>
        <item x="128"/>
        <item m="1" x="714"/>
        <item m="1" x="525"/>
        <item m="1" x="617"/>
        <item m="1" x="636"/>
        <item m="1" x="705"/>
        <item m="1" x="765"/>
        <item x="315"/>
        <item m="1" x="1047"/>
        <item m="1" x="555"/>
        <item x="93"/>
        <item m="1" x="872"/>
        <item m="1" x="685"/>
        <item m="1" x="640"/>
        <item m="1" x="526"/>
        <item m="1" x="726"/>
        <item m="1" x="939"/>
        <item m="1" x="970"/>
        <item m="1" x="755"/>
        <item m="1" x="729"/>
        <item m="1" x="988"/>
        <item m="1" x="696"/>
        <item m="1" x="390"/>
        <item x="243"/>
        <item x="284"/>
        <item m="1" x="663"/>
        <item m="1" x="1028"/>
        <item m="1" x="514"/>
        <item m="1" x="884"/>
        <item m="1" x="1005"/>
        <item m="1" x="900"/>
        <item m="1" x="651"/>
        <item m="1" x="1093"/>
        <item m="1" x="771"/>
        <item m="1" x="679"/>
        <item m="1" x="695"/>
        <item m="1" x="1030"/>
        <item m="1" x="530"/>
        <item m="1" x="603"/>
        <item m="1" x="826"/>
        <item m="1" x="718"/>
        <item m="1" x="977"/>
        <item m="1" x="700"/>
        <item m="1" x="459"/>
        <item m="1" x="653"/>
        <item m="1" x="1002"/>
        <item x="29"/>
        <item m="1" x="521"/>
        <item m="1" x="488"/>
        <item m="1" x="457"/>
        <item m="1" x="553"/>
        <item x="171"/>
        <item m="1" x="1064"/>
        <item m="1" x="561"/>
        <item m="1" x="811"/>
        <item m="1" x="957"/>
        <item x="148"/>
        <item m="1" x="1015"/>
        <item m="1" x="402"/>
        <item x="174"/>
        <item h="1" x="0"/>
        <item m="1" x="840"/>
        <item m="1" x="1095"/>
        <item m="1" x="517"/>
        <item m="1" x="597"/>
        <item m="1" x="941"/>
        <item m="1" x="994"/>
        <item m="1" x="694"/>
        <item m="1" x="960"/>
        <item m="1" x="683"/>
        <item x="112"/>
        <item m="1" x="420"/>
        <item m="1" x="856"/>
        <item m="1" x="395"/>
        <item n="Transfer Data from S. Pole to UW Data Warehouse and Archive at S. Pole. " m="1" x="902"/>
        <item m="1" x="893"/>
        <item n="Maintain Data Warehouse Standards, Software (Ingest), Data Access (FTP) and Web Interface." m="1" x="981"/>
        <item m="1" x="780"/>
        <item m="1" x="1031"/>
        <item m="1" x="751"/>
        <item m="1" x="996"/>
        <item m="1" x="431"/>
        <item m="1" x="1023"/>
        <item m="1" x="1070"/>
        <item m="1" x="731"/>
        <item m="1" x="542"/>
        <item m="1" x="989"/>
        <item m="1" x="438"/>
        <item m="1" x="414"/>
        <item m="1" x="842"/>
        <item m="1" x="1045"/>
        <item m="1" x="841"/>
        <item m="1" x="604"/>
        <item m="1" x="436"/>
        <item m="1" x="445"/>
        <item h="1" x="28"/>
        <item x="50"/>
        <item m="1" x="1037"/>
        <item m="1" x="1020"/>
        <item m="1" x="890"/>
        <item x="49"/>
        <item m="1" x="892"/>
        <item x="57"/>
        <item x="92"/>
        <item m="1" x="828"/>
        <item m="1" x="803"/>
        <item m="1" x="532"/>
        <item m="1" x="406"/>
        <item m="1" x="552"/>
        <item x="360"/>
        <item n="Simulation production &amp; data processing software framework (IceProd), and simulation programs" m="1" x="1040"/>
        <item m="1" x="791"/>
        <item m="1" x="430"/>
        <item m="1" x="972"/>
        <item m="1" x="1034"/>
        <item m="1" x="1046"/>
        <item m="1" x="706"/>
        <item x="204"/>
        <item m="1" x="531"/>
        <item m="1" x="909"/>
        <item m="1" x="1083"/>
        <item m="1" x="404"/>
        <item x="10"/>
        <item m="1" x="536"/>
        <item m="1" x="508"/>
        <item m="1" x="843"/>
        <item m="1" x="1071"/>
        <item m="1" x="949"/>
        <item m="1" x="492"/>
        <item m="1" x="388"/>
        <item m="1" x="1048"/>
        <item m="1" x="1010"/>
        <item m="1" x="424"/>
        <item m="1" x="738"/>
        <item m="1" x="558"/>
        <item m="1" x="1007"/>
        <item m="1" x="827"/>
        <item m="1" x="880"/>
        <item m="1" x="853"/>
        <item m="1" x="713"/>
        <item m="1" x="999"/>
        <item m="1" x="409"/>
        <item m="1" x="605"/>
        <item m="1" x="934"/>
        <item m="1" x="1100"/>
        <item m="1" x="906"/>
        <item m="1" x="1098"/>
        <item m="1" x="493"/>
        <item m="1" x="483"/>
        <item m="1" x="410"/>
        <item m="1" x="573"/>
        <item x="365"/>
        <item m="1" x="807"/>
        <item m="1" x="592"/>
        <item m="1" x="1061"/>
        <item m="1" x="540"/>
        <item m="1" x="777"/>
        <item x="127"/>
        <item m="1" x="965"/>
        <item m="1" x="737"/>
        <item m="1" x="477"/>
        <item m="1" x="674"/>
        <item m="1" x="967"/>
        <item m="1" x="432"/>
        <item m="1" x="770"/>
        <item m="1" x="956"/>
        <item m="1" x="816"/>
        <item m="1" x="671"/>
        <item m="1" x="860"/>
        <item m="1" x="806"/>
        <item m="1" x="907"/>
        <item m="1" x="551"/>
        <item m="1" x="935"/>
        <item m="1" x="1021"/>
        <item m="1" x="837"/>
        <item m="1" x="465"/>
        <item m="1" x="666"/>
        <item m="1" x="513"/>
        <item m="1" x="688"/>
        <item x="323"/>
        <item m="1" x="427"/>
        <item x="343"/>
        <item m="1" x="577"/>
        <item m="1" x="598"/>
        <item x="335"/>
        <item m="1" x="1059"/>
        <item m="1" x="421"/>
        <item m="1" x="662"/>
        <item m="1" x="411"/>
        <item x="384"/>
        <item m="1" x="865"/>
        <item m="1" x="868"/>
        <item m="1" x="1050"/>
        <item m="1" x="995"/>
        <item m="1" x="927"/>
        <item m="1" x="400"/>
        <item m="1" x="768"/>
        <item m="1" x="434"/>
        <item m="1" x="692"/>
        <item x="25"/>
        <item m="1" x="1056"/>
        <item m="1" x="1092"/>
        <item m="1" x="1029"/>
        <item m="1" x="586"/>
        <item m="1" x="1001"/>
        <item m="1" x="1084"/>
        <item m="1" x="825"/>
        <item m="1" x="945"/>
        <item m="1" x="529"/>
        <item m="1" x="486"/>
        <item m="1" x="639"/>
        <item m="1" x="446"/>
        <item m="1" x="1016"/>
        <item m="1" x="948"/>
        <item m="1" x="1018"/>
        <item m="1" x="1065"/>
        <item x="91"/>
        <item x="96"/>
        <item x="97"/>
        <item x="99"/>
        <item x="100"/>
        <item m="1" x="607"/>
        <item x="173"/>
        <item m="1" x="1081"/>
        <item m="1" x="849"/>
        <item m="1" x="980"/>
        <item m="1" x="412"/>
        <item m="1" x="928"/>
        <item m="1" x="756"/>
        <item x="361"/>
        <item m="1" x="830"/>
        <item m="1" x="419"/>
        <item m="1" x="1035"/>
        <item m="1" x="534"/>
        <item x="271"/>
        <item x="270"/>
        <item m="1" x="728"/>
        <item m="1" x="616"/>
        <item m="1" x="599"/>
        <item m="1" x="766"/>
        <item m="1" x="572"/>
        <item x="209"/>
        <item x="239"/>
        <item m="1" x="647"/>
        <item m="1" x="805"/>
        <item x="253"/>
        <item m="1" x="845"/>
        <item m="1" x="910"/>
        <item m="1" x="993"/>
        <item m="1" x="608"/>
        <item m="1" x="391"/>
        <item m="1" x="413"/>
        <item m="1" x="992"/>
        <item m="1" x="767"/>
        <item x="211"/>
        <item m="1" x="844"/>
        <item m="1" x="631"/>
        <item x="142"/>
        <item m="1" x="579"/>
        <item m="1" x="497"/>
        <item x="115"/>
        <item m="1" x="646"/>
        <item m="1" x="1009"/>
        <item m="1" x="820"/>
        <item m="1" x="429"/>
        <item m="1" x="916"/>
        <item m="1" x="665"/>
        <item m="1" x="408"/>
        <item m="1" x="958"/>
        <item m="1" x="724"/>
        <item m="1" x="793"/>
        <item m="1" x="776"/>
        <item m="1" x="745"/>
        <item m="1" x="1097"/>
        <item m="1" x="976"/>
        <item m="1" x="495"/>
        <item m="1" x="620"/>
        <item m="1" x="476"/>
        <item m="1" x="1067"/>
        <item m="1" x="747"/>
        <item m="1" x="796"/>
        <item m="1" x="678"/>
        <item m="1" x="850"/>
        <item m="1" x="786"/>
        <item m="1" x="440"/>
        <item m="1" x="655"/>
        <item m="1" x="511"/>
        <item m="1" x="480"/>
        <item m="1" x="661"/>
        <item m="1" x="668"/>
        <item m="1" x="554"/>
        <item m="1" x="556"/>
        <item x="306"/>
        <item x="318"/>
        <item m="1" x="448"/>
        <item m="1" x="702"/>
        <item m="1" x="1041"/>
        <item m="1" x="494"/>
        <item m="1" x="857"/>
        <item m="1" x="491"/>
        <item m="1" x="882"/>
        <item m="1" x="1055"/>
        <item m="1" x="1091"/>
        <item x="330"/>
        <item m="1" x="919"/>
        <item m="1" x="602"/>
        <item m="1" x="422"/>
        <item m="1" x="496"/>
        <item m="1" x="881"/>
        <item m="1" x="426"/>
        <item m="1" x="649"/>
        <item m="1" x="979"/>
        <item m="1" x="812"/>
        <item m="1" x="1038"/>
        <item m="1" x="595"/>
        <item m="1" x="772"/>
        <item m="1" x="538"/>
        <item x="266"/>
        <item x="279"/>
        <item m="1" x="991"/>
        <item m="1" x="921"/>
        <item m="1" x="743"/>
        <item m="1" x="1082"/>
        <item x="1"/>
        <item m="1" x="720"/>
        <item x="27"/>
        <item m="1" x="600"/>
        <item m="1" x="750"/>
        <item m="1" x="741"/>
        <item x="51"/>
        <item x="52"/>
        <item m="1" x="522"/>
        <item x="87"/>
        <item x="70"/>
        <item m="1" x="740"/>
        <item m="1" x="528"/>
        <item x="89"/>
        <item x="90"/>
        <item x="98"/>
        <item x="101"/>
        <item x="102"/>
        <item m="1" x="1052"/>
        <item x="187"/>
        <item x="186"/>
        <item m="1" x="815"/>
        <item x="188"/>
        <item x="135"/>
        <item m="1" x="855"/>
        <item m="1" x="835"/>
        <item m="1" x="937"/>
        <item m="1" x="1051"/>
        <item m="1" x="943"/>
        <item m="1" x="466"/>
        <item m="1" x="682"/>
        <item m="1" x="403"/>
        <item m="1" x="813"/>
        <item m="1" x="506"/>
        <item x="160"/>
        <item x="161"/>
        <item x="162"/>
        <item x="190"/>
        <item m="1" x="790"/>
        <item m="1" x="984"/>
        <item m="1" x="546"/>
        <item x="217"/>
        <item x="268"/>
        <item m="1" x="901"/>
        <item m="1" x="936"/>
        <item m="1" x="680"/>
        <item m="1" x="774"/>
        <item m="1" x="656"/>
        <item m="1" x="990"/>
        <item m="1" x="831"/>
        <item m="1" x="867"/>
        <item x="205"/>
        <item m="1" x="897"/>
        <item m="1" x="804"/>
        <item m="1" x="398"/>
        <item x="200"/>
        <item m="1" x="789"/>
        <item m="1" x="899"/>
        <item m="1" x="775"/>
        <item m="1" x="752"/>
        <item x="242"/>
        <item m="1" x="644"/>
        <item m="1" x="498"/>
        <item m="1" x="1006"/>
        <item m="1" x="797"/>
        <item m="1" x="704"/>
        <item m="1" x="467"/>
        <item m="1" x="1043"/>
        <item m="1" x="997"/>
        <item m="1" x="739"/>
        <item m="1" x="749"/>
        <item m="1" x="589"/>
        <item m="1" x="507"/>
        <item m="1" x="888"/>
        <item m="1" x="650"/>
        <item m="1" x="423"/>
        <item m="1" x="896"/>
        <item x="298"/>
        <item m="1" x="1072"/>
        <item m="1" x="567"/>
        <item m="1" x="698"/>
        <item m="1" x="544"/>
        <item m="1" x="760"/>
        <item m="1" x="848"/>
        <item m="1" x="798"/>
        <item m="1" x="609"/>
        <item m="1" x="1033"/>
        <item x="39"/>
        <item m="1" x="481"/>
        <item m="1" x="1088"/>
        <item x="79"/>
        <item m="1" x="926"/>
        <item x="141"/>
        <item m="1" x="543"/>
        <item m="1" x="548"/>
        <item m="1" x="814"/>
        <item x="374"/>
        <item m="1" x="581"/>
        <item m="1" x="1076"/>
        <item m="1" x="759"/>
        <item m="1" x="795"/>
        <item m="1" x="455"/>
        <item m="1" x="974"/>
        <item m="1" x="864"/>
        <item m="1" x="520"/>
        <item m="1" x="1039"/>
        <item m="1" x="821"/>
        <item m="1" x="689"/>
        <item m="1" x="998"/>
        <item m="1" x="944"/>
        <item m="1" x="559"/>
        <item m="1" x="915"/>
        <item x="282"/>
        <item m="1" x="908"/>
        <item m="1" x="433"/>
        <item m="1" x="810"/>
        <item m="1" x="1027"/>
        <item m="1" x="951"/>
        <item m="1" x="961"/>
        <item m="1" x="660"/>
        <item m="1" x="621"/>
        <item m="1" x="852"/>
        <item m="1" x="673"/>
        <item m="1" x="985"/>
        <item m="1" x="407"/>
        <item x="140"/>
        <item m="1" x="721"/>
        <item x="4"/>
        <item x="5"/>
        <item x="9"/>
        <item x="15"/>
        <item m="1" x="541"/>
        <item x="17"/>
        <item x="19"/>
        <item m="1" x="986"/>
        <item x="26"/>
        <item x="7"/>
        <item m="1" x="571"/>
        <item x="34"/>
        <item x="41"/>
        <item x="42"/>
        <item x="44"/>
        <item x="45"/>
        <item m="1" x="484"/>
        <item m="1" x="527"/>
        <item x="48"/>
        <item m="1" x="891"/>
        <item m="1" x="583"/>
        <item x="64"/>
        <item x="66"/>
        <item m="1" x="393"/>
        <item x="68"/>
        <item x="69"/>
        <item x="74"/>
        <item x="75"/>
        <item x="76"/>
        <item x="77"/>
        <item x="78"/>
        <item x="104"/>
        <item x="110"/>
        <item x="113"/>
        <item m="1" x="389"/>
        <item x="114"/>
        <item m="1" x="624"/>
        <item m="1" x="1068"/>
        <item m="1" x="450"/>
        <item m="1" x="428"/>
        <item x="125"/>
        <item x="131"/>
        <item x="132"/>
        <item x="133"/>
        <item x="120"/>
        <item x="134"/>
        <item x="137"/>
        <item x="138"/>
        <item m="1" x="562"/>
        <item x="147"/>
        <item x="149"/>
        <item x="150"/>
        <item x="154"/>
        <item x="159"/>
        <item m="1" x="519"/>
        <item m="1" x="861"/>
        <item m="1" x="764"/>
        <item m="1" x="474"/>
        <item x="168"/>
        <item x="170"/>
        <item x="172"/>
        <item m="1" x="1078"/>
        <item x="176"/>
        <item m="1" x="615"/>
        <item x="178"/>
        <item m="1" x="905"/>
        <item m="1" x="794"/>
        <item m="1" x="563"/>
        <item x="180"/>
        <item x="181"/>
        <item m="1" x="578"/>
        <item x="182"/>
        <item x="183"/>
        <item m="1" x="1013"/>
        <item x="195"/>
        <item m="1" x="817"/>
        <item x="196"/>
        <item m="1" x="1054"/>
        <item m="1" x="487"/>
        <item m="1" x="629"/>
        <item m="1" x="871"/>
        <item x="202"/>
        <item x="203"/>
        <item m="1" x="456"/>
        <item x="208"/>
        <item m="1" x="657"/>
        <item m="1" x="460"/>
        <item m="1" x="1077"/>
        <item x="219"/>
        <item m="1" x="699"/>
        <item m="1" x="593"/>
        <item m="1" x="635"/>
        <item m="1" x="565"/>
        <item x="224"/>
        <item m="1" x="911"/>
        <item x="227"/>
        <item m="1" x="1069"/>
        <item x="229"/>
        <item m="1" x="800"/>
        <item x="231"/>
        <item x="232"/>
        <item m="1" x="832"/>
        <item m="1" x="606"/>
        <item x="234"/>
        <item x="235"/>
        <item m="1" x="851"/>
        <item x="237"/>
        <item x="241"/>
        <item x="244"/>
        <item m="1" x="969"/>
        <item x="245"/>
        <item x="250"/>
        <item x="251"/>
        <item x="252"/>
        <item m="1" x="535"/>
        <item x="302"/>
        <item m="1" x="757"/>
        <item m="1" x="500"/>
        <item x="123"/>
        <item m="1" x="932"/>
        <item m="1" x="654"/>
        <item m="1" x="394"/>
        <item x="280"/>
        <item m="1" x="773"/>
        <item m="1" x="930"/>
        <item x="290"/>
        <item x="294"/>
        <item x="295"/>
        <item x="296"/>
        <item x="297"/>
        <item x="299"/>
        <item m="1" x="524"/>
        <item x="351"/>
        <item m="1" x="576"/>
        <item m="1" x="575"/>
        <item x="304"/>
        <item m="1" x="453"/>
        <item x="305"/>
        <item m="1" x="869"/>
        <item x="312"/>
        <item x="314"/>
        <item m="1" x="987"/>
        <item m="1" x="873"/>
        <item x="319"/>
        <item x="320"/>
        <item m="1" x="839"/>
        <item m="1" x="716"/>
        <item x="324"/>
        <item x="325"/>
        <item x="326"/>
        <item x="327"/>
        <item m="1" x="1089"/>
        <item x="249"/>
        <item m="1" x="973"/>
        <item m="1" x="503"/>
        <item x="334"/>
        <item m="1" x="874"/>
        <item m="1" x="596"/>
        <item m="1" x="863"/>
        <item m="1" x="468"/>
        <item m="1" x="784"/>
        <item x="340"/>
        <item x="341"/>
        <item x="342"/>
        <item m="1" x="859"/>
        <item m="1" x="1014"/>
        <item m="1" x="587"/>
        <item m="1" x="1008"/>
        <item m="1" x="441"/>
        <item m="1" x="878"/>
        <item x="344"/>
        <item x="345"/>
        <item x="346"/>
        <item m="1" x="701"/>
        <item m="1" x="717"/>
        <item m="1" x="569"/>
        <item m="1" x="879"/>
        <item x="362"/>
        <item x="363"/>
        <item x="364"/>
        <item x="366"/>
        <item x="367"/>
        <item m="1" x="415"/>
        <item x="368"/>
        <item m="1" x="588"/>
        <item m="1" x="518"/>
        <item m="1" x="924"/>
        <item x="54"/>
        <item m="1" x="887"/>
        <item m="1" x="435"/>
        <item x="375"/>
        <item x="377"/>
        <item m="1" x="903"/>
        <item x="380"/>
        <item m="1" x="504"/>
        <item x="387"/>
        <item m="1" x="549"/>
        <item m="1" x="703"/>
        <item x="73"/>
        <item x="109"/>
        <item x="222"/>
        <item x="267"/>
        <item x="240"/>
        <item m="1" x="475"/>
        <item x="2"/>
        <item x="6"/>
        <item x="11"/>
        <item x="12"/>
        <item x="13"/>
        <item x="14"/>
        <item x="16"/>
        <item x="18"/>
        <item x="20"/>
        <item x="21"/>
        <item x="22"/>
        <item x="30"/>
        <item x="31"/>
        <item x="32"/>
        <item x="35"/>
        <item x="36"/>
        <item x="38"/>
        <item x="43"/>
        <item x="46"/>
        <item x="55"/>
        <item x="56"/>
        <item x="58"/>
        <item x="59"/>
        <item x="60"/>
        <item x="61"/>
        <item x="62"/>
        <item x="65"/>
        <item x="67"/>
        <item x="71"/>
        <item x="72"/>
        <item x="80"/>
        <item x="81"/>
        <item x="82"/>
        <item x="83"/>
        <item x="84"/>
        <item x="86"/>
        <item x="95"/>
        <item x="103"/>
        <item x="106"/>
        <item x="108"/>
        <item x="111"/>
        <item x="116"/>
        <item x="117"/>
        <item x="118"/>
        <item x="119"/>
        <item x="121"/>
        <item x="124"/>
        <item x="129"/>
        <item x="130"/>
        <item x="143"/>
        <item x="144"/>
        <item x="145"/>
        <item x="146"/>
        <item x="151"/>
        <item x="152"/>
        <item x="155"/>
        <item x="156"/>
        <item x="157"/>
        <item x="158"/>
        <item x="163"/>
        <item x="164"/>
        <item x="165"/>
        <item x="166"/>
        <item x="167"/>
        <item x="169"/>
        <item x="175"/>
        <item x="177"/>
        <item x="179"/>
        <item x="184"/>
        <item x="191"/>
        <item x="193"/>
        <item x="194"/>
        <item x="197"/>
        <item x="198"/>
        <item x="199"/>
        <item x="201"/>
        <item x="206"/>
        <item x="207"/>
        <item x="210"/>
        <item x="212"/>
        <item x="213"/>
        <item x="214"/>
        <item x="215"/>
        <item x="216"/>
        <item x="218"/>
        <item x="220"/>
        <item x="221"/>
        <item x="223"/>
        <item x="225"/>
        <item x="226"/>
        <item x="228"/>
        <item x="230"/>
        <item x="233"/>
        <item x="236"/>
        <item x="238"/>
        <item x="246"/>
        <item x="247"/>
        <item x="248"/>
        <item x="254"/>
        <item x="255"/>
        <item x="256"/>
        <item x="257"/>
        <item x="258"/>
        <item x="259"/>
        <item x="260"/>
        <item x="261"/>
        <item x="262"/>
        <item x="263"/>
        <item x="264"/>
        <item x="265"/>
        <item x="269"/>
        <item x="273"/>
        <item x="274"/>
        <item x="275"/>
        <item x="276"/>
        <item x="277"/>
        <item x="278"/>
        <item x="281"/>
        <item x="283"/>
        <item x="285"/>
        <item x="286"/>
        <item x="287"/>
        <item x="291"/>
        <item x="292"/>
        <item x="293"/>
        <item x="300"/>
        <item x="301"/>
        <item x="303"/>
        <item x="307"/>
        <item x="308"/>
        <item x="309"/>
        <item x="310"/>
        <item x="311"/>
        <item x="313"/>
        <item x="316"/>
        <item x="317"/>
        <item x="321"/>
        <item x="322"/>
        <item x="328"/>
        <item x="332"/>
        <item x="336"/>
        <item x="337"/>
        <item x="338"/>
        <item x="339"/>
        <item x="347"/>
        <item x="348"/>
        <item x="349"/>
        <item x="350"/>
        <item x="352"/>
        <item x="353"/>
        <item x="354"/>
        <item x="355"/>
        <item x="356"/>
        <item x="357"/>
        <item x="358"/>
        <item x="369"/>
        <item x="370"/>
        <item x="371"/>
        <item x="372"/>
        <item x="373"/>
        <item x="376"/>
        <item x="378"/>
        <item x="379"/>
        <item x="381"/>
        <item x="382"/>
        <item x="383"/>
        <item x="385"/>
        <item x="386"/>
        <item t="default"/>
      </items>
    </pivotField>
    <pivotField axis="axisCol" compact="0" outline="0" subtotalTop="0" showAll="0" includeNewItemsInFilter="1">
      <items count="7">
        <item x="0"/>
        <item x="2"/>
        <item m="1" x="5"/>
        <item h="1" x="3"/>
        <item x="1"/>
        <item x="4"/>
        <item t="default"/>
      </items>
    </pivotField>
    <pivotField compact="0" outline="0" subtotalTop="0" showAll="0" includeNewItemsInFilter="1"/>
    <pivotField compact="0" outline="0" subtotalTop="0" showAll="0" includeNewItemsInFilter="1"/>
    <pivotField compact="0" outline="0" showAll="0" defaultSubtotal="0"/>
    <pivotField compact="0" outline="0" showAll="0" defaultSubtotal="0"/>
    <pivotField dataField="1" compact="0" outline="0" subtotalTop="0" showAll="0" includeNewItemsInFilter="1"/>
  </pivotFields>
  <rowFields count="2">
    <field x="3"/>
    <field x="5"/>
  </rowFields>
  <rowItems count="159">
    <i>
      <x v="2"/>
      <x v="510"/>
    </i>
    <i r="1">
      <x v="629"/>
    </i>
    <i t="default">
      <x v="2"/>
    </i>
    <i>
      <x v="8"/>
      <x v="59"/>
    </i>
    <i r="1">
      <x v="537"/>
    </i>
    <i r="1">
      <x v="569"/>
    </i>
    <i r="1">
      <x v="597"/>
    </i>
    <i t="default">
      <x v="8"/>
    </i>
    <i>
      <x v="9"/>
      <x v="448"/>
    </i>
    <i r="1">
      <x v="570"/>
    </i>
    <i r="1">
      <x v="571"/>
    </i>
    <i t="default">
      <x v="9"/>
    </i>
    <i>
      <x v="11"/>
      <x v="66"/>
    </i>
    <i r="1">
      <x v="457"/>
    </i>
    <i r="1">
      <x v="476"/>
    </i>
    <i r="1">
      <x v="525"/>
    </i>
    <i r="1">
      <x v="526"/>
    </i>
    <i r="1">
      <x v="621"/>
    </i>
    <i t="default">
      <x v="11"/>
    </i>
    <i>
      <x v="13"/>
      <x v="495"/>
    </i>
    <i t="default">
      <x v="13"/>
    </i>
    <i>
      <x v="14"/>
      <x v="582"/>
    </i>
    <i r="1">
      <x v="596"/>
    </i>
    <i t="default">
      <x v="14"/>
    </i>
    <i>
      <x v="15"/>
      <x v="363"/>
    </i>
    <i t="default">
      <x v="15"/>
    </i>
    <i>
      <x v="17"/>
      <x v="626"/>
    </i>
    <i r="1">
      <x v="627"/>
    </i>
    <i t="default">
      <x v="17"/>
    </i>
    <i>
      <x v="18"/>
      <x v="623"/>
    </i>
    <i t="default">
      <x v="18"/>
    </i>
    <i>
      <x v="19"/>
      <x v="261"/>
    </i>
    <i r="1">
      <x v="358"/>
    </i>
    <i r="1">
      <x v="395"/>
    </i>
    <i r="1">
      <x v="488"/>
    </i>
    <i r="1">
      <x v="539"/>
    </i>
    <i r="1">
      <x v="615"/>
    </i>
    <i t="default">
      <x v="19"/>
    </i>
    <i>
      <x v="23"/>
      <x v="555"/>
    </i>
    <i t="default">
      <x v="23"/>
    </i>
    <i>
      <x v="24"/>
      <x v="370"/>
    </i>
    <i r="1">
      <x v="380"/>
    </i>
    <i r="1">
      <x v="530"/>
    </i>
    <i t="default">
      <x v="24"/>
    </i>
    <i>
      <x v="25"/>
      <x v="206"/>
    </i>
    <i r="1">
      <x v="490"/>
    </i>
    <i r="1">
      <x v="500"/>
    </i>
    <i r="1">
      <x v="514"/>
    </i>
    <i r="1">
      <x v="515"/>
    </i>
    <i r="1">
      <x v="547"/>
    </i>
    <i r="1">
      <x v="581"/>
    </i>
    <i r="1">
      <x v="606"/>
    </i>
    <i t="default">
      <x v="25"/>
    </i>
    <i>
      <x v="26"/>
      <x v="579"/>
    </i>
    <i t="default">
      <x v="26"/>
    </i>
    <i>
      <x v="28"/>
      <x v="542"/>
    </i>
    <i r="1">
      <x v="614"/>
    </i>
    <i t="default">
      <x v="28"/>
    </i>
    <i>
      <x v="30"/>
      <x v="175"/>
    </i>
    <i r="1">
      <x v="180"/>
    </i>
    <i r="1">
      <x v="516"/>
    </i>
    <i r="1">
      <x v="607"/>
    </i>
    <i r="1">
      <x v="608"/>
    </i>
    <i r="1">
      <x v="611"/>
    </i>
    <i r="1">
      <x v="616"/>
    </i>
    <i r="1">
      <x v="631"/>
    </i>
    <i r="1">
      <x v="632"/>
    </i>
    <i t="default">
      <x v="30"/>
    </i>
    <i>
      <x v="31"/>
      <x v="483"/>
    </i>
    <i r="1">
      <x v="484"/>
    </i>
    <i r="1">
      <x v="584"/>
    </i>
    <i t="default">
      <x v="31"/>
    </i>
    <i>
      <x v="33"/>
      <x v="492"/>
    </i>
    <i t="default">
      <x v="33"/>
    </i>
    <i>
      <x v="35"/>
      <x v="100"/>
    </i>
    <i t="default">
      <x v="35"/>
    </i>
    <i>
      <x v="36"/>
      <x v="578"/>
    </i>
    <i r="1">
      <x v="585"/>
    </i>
    <i r="1">
      <x v="586"/>
    </i>
    <i r="1">
      <x v="589"/>
    </i>
    <i r="1">
      <x v="609"/>
    </i>
    <i t="default">
      <x v="36"/>
    </i>
    <i>
      <x v="37"/>
      <x v="260"/>
    </i>
    <i r="1">
      <x v="479"/>
    </i>
    <i r="1">
      <x v="493"/>
    </i>
    <i t="default">
      <x v="37"/>
    </i>
    <i>
      <x v="38"/>
      <x v="263"/>
    </i>
    <i r="1">
      <x v="453"/>
    </i>
    <i r="1">
      <x v="577"/>
    </i>
    <i t="default">
      <x v="38"/>
    </i>
    <i>
      <x v="42"/>
      <x v="385"/>
    </i>
    <i r="1">
      <x v="588"/>
    </i>
    <i t="default">
      <x v="42"/>
    </i>
    <i>
      <x v="43"/>
      <x v="65"/>
    </i>
    <i r="1">
      <x v="165"/>
    </i>
    <i r="1">
      <x v="272"/>
    </i>
    <i r="1">
      <x v="427"/>
    </i>
    <i r="1">
      <x v="450"/>
    </i>
    <i r="1">
      <x v="486"/>
    </i>
    <i r="1">
      <x v="513"/>
    </i>
    <i r="1">
      <x v="517"/>
    </i>
    <i r="1">
      <x v="519"/>
    </i>
    <i r="1">
      <x v="524"/>
    </i>
    <i r="1">
      <x v="531"/>
    </i>
    <i r="1">
      <x v="532"/>
    </i>
    <i r="1">
      <x v="544"/>
    </i>
    <i r="1">
      <x v="550"/>
    </i>
    <i t="default">
      <x v="43"/>
    </i>
    <i>
      <x v="45"/>
      <x v="287"/>
    </i>
    <i r="1">
      <x v="471"/>
    </i>
    <i r="1">
      <x v="543"/>
    </i>
    <i r="1">
      <x v="575"/>
    </i>
    <i t="default">
      <x v="45"/>
    </i>
    <i>
      <x v="46"/>
      <x v="306"/>
    </i>
    <i r="1">
      <x v="478"/>
    </i>
    <i r="1">
      <x v="501"/>
    </i>
    <i r="1">
      <x v="548"/>
    </i>
    <i t="default">
      <x v="46"/>
    </i>
    <i>
      <x v="48"/>
      <x v="436"/>
    </i>
    <i r="1">
      <x v="528"/>
    </i>
    <i t="default">
      <x v="48"/>
    </i>
    <i>
      <x v="49"/>
      <x v="445"/>
    </i>
    <i r="1">
      <x v="491"/>
    </i>
    <i t="default">
      <x v="49"/>
    </i>
    <i>
      <x v="50"/>
      <x v="489"/>
    </i>
    <i r="1">
      <x v="587"/>
    </i>
    <i t="default">
      <x v="50"/>
    </i>
    <i>
      <x v="52"/>
      <x v="340"/>
    </i>
    <i r="1">
      <x v="468"/>
    </i>
    <i r="1">
      <x v="535"/>
    </i>
    <i r="1">
      <x v="562"/>
    </i>
    <i r="1">
      <x v="563"/>
    </i>
    <i r="1">
      <x v="564"/>
    </i>
    <i r="1">
      <x v="565"/>
    </i>
    <i r="1">
      <x v="628"/>
    </i>
    <i t="default">
      <x v="52"/>
    </i>
    <i>
      <x v="54"/>
      <x v="566"/>
    </i>
    <i t="default">
      <x v="54"/>
    </i>
    <i>
      <x v="55"/>
      <x v="480"/>
    </i>
    <i t="default">
      <x v="55"/>
    </i>
    <i>
      <x v="56"/>
      <x v="441"/>
    </i>
    <i r="1">
      <x v="612"/>
    </i>
    <i r="1">
      <x v="618"/>
    </i>
    <i t="default">
      <x v="56"/>
    </i>
    <i>
      <x v="58"/>
      <x v="452"/>
    </i>
    <i r="1">
      <x v="482"/>
    </i>
    <i t="default">
      <x v="58"/>
    </i>
    <i>
      <x v="60"/>
      <x v="572"/>
    </i>
    <i t="default">
      <x v="60"/>
    </i>
    <i>
      <x v="61"/>
      <x v="619"/>
    </i>
    <i r="1">
      <x v="620"/>
    </i>
    <i t="default">
      <x v="61"/>
    </i>
    <i>
      <x v="64"/>
      <x v="625"/>
    </i>
    <i t="default">
      <x v="64"/>
    </i>
    <i>
      <x v="65"/>
      <x v="592"/>
    </i>
    <i r="1">
      <x v="593"/>
    </i>
    <i r="1">
      <x v="594"/>
    </i>
    <i t="default">
      <x v="65"/>
    </i>
    <i t="grand">
      <x/>
    </i>
  </rowItems>
  <colFields count="2">
    <field x="7"/>
    <field x="4"/>
  </colFields>
  <colItems count="10">
    <i>
      <x/>
      <x v="8"/>
    </i>
    <i r="1">
      <x v="16"/>
    </i>
    <i t="default">
      <x/>
    </i>
    <i>
      <x v="1"/>
      <x v="8"/>
    </i>
    <i t="default">
      <x v="1"/>
    </i>
    <i>
      <x v="4"/>
      <x v="8"/>
    </i>
    <i t="default">
      <x v="4"/>
    </i>
    <i>
      <x v="5"/>
      <x v="8"/>
    </i>
    <i t="default">
      <x v="5"/>
    </i>
    <i t="grand">
      <x/>
    </i>
  </colItems>
  <pageFields count="2">
    <pageField fld="6" hier="0"/>
    <pageField fld="2" hier="0"/>
  </pageFields>
  <dataFields count="1">
    <dataField name="Sum of Grand Total" fld="12" baseField="0" baseItem="0" numFmtId="2"/>
  </dataFields>
  <formats count="93">
    <format dxfId="279">
      <pivotArea grandRow="1" outline="0" fieldPosition="0"/>
    </format>
    <format dxfId="278">
      <pivotArea dataOnly="0" grandRow="1" outline="0" fieldPosition="0"/>
    </format>
    <format dxfId="277">
      <pivotArea type="all" dataOnly="0" outline="0" fieldPosition="0"/>
    </format>
    <format dxfId="276">
      <pivotArea dataOnly="0" grandRow="1" outline="0" fieldPosition="0"/>
    </format>
    <format dxfId="275">
      <pivotArea dataOnly="0" grandCol="1" outline="0" axis="axisCol" fieldPosition="0"/>
    </format>
    <format dxfId="274">
      <pivotArea outline="0" fieldPosition="0"/>
    </format>
    <format dxfId="273">
      <pivotArea type="origin" dataOnly="0" labelOnly="1" outline="0" fieldPosition="0"/>
    </format>
    <format dxfId="272">
      <pivotArea field="0" type="button" dataOnly="0" labelOnly="1" outline="0"/>
    </format>
    <format dxfId="271">
      <pivotArea field="1" type="button" dataOnly="0" labelOnly="1" outline="0"/>
    </format>
    <format dxfId="270">
      <pivotArea field="7" type="button" dataOnly="0" labelOnly="1" outline="0" axis="axisCol" fieldPosition="0"/>
    </format>
    <format dxfId="269">
      <pivotArea type="topRight" dataOnly="0" labelOnly="1" outline="0" fieldPosition="0"/>
    </format>
    <format dxfId="268">
      <pivotArea dataOnly="0" labelOnly="1" outline="0" fieldPosition="0">
        <references count="1">
          <reference field="7" count="4">
            <x v="0"/>
            <x v="1"/>
            <x v="4"/>
            <x v="5"/>
          </reference>
        </references>
      </pivotArea>
    </format>
    <format dxfId="267">
      <pivotArea dataOnly="0" labelOnly="1" grandCol="1" outline="0" fieldPosition="0"/>
    </format>
    <format dxfId="266">
      <pivotArea type="origin" dataOnly="0" labelOnly="1" outline="0" fieldPosition="0"/>
    </format>
    <format dxfId="265">
      <pivotArea field="0" type="button" dataOnly="0" labelOnly="1" outline="0"/>
    </format>
    <format dxfId="264">
      <pivotArea field="1" type="button" dataOnly="0" labelOnly="1" outline="0"/>
    </format>
    <format dxfId="263">
      <pivotArea field="7" type="button" dataOnly="0" labelOnly="1" outline="0" axis="axisCol" fieldPosition="0"/>
    </format>
    <format dxfId="262">
      <pivotArea type="topRight" dataOnly="0" labelOnly="1" outline="0" fieldPosition="0"/>
    </format>
    <format dxfId="261">
      <pivotArea dataOnly="0" labelOnly="1" outline="0" fieldPosition="0">
        <references count="1">
          <reference field="7" count="4">
            <x v="0"/>
            <x v="1"/>
            <x v="4"/>
            <x v="5"/>
          </reference>
        </references>
      </pivotArea>
    </format>
    <format dxfId="260">
      <pivotArea dataOnly="0" labelOnly="1" grandCol="1" outline="0" fieldPosition="0"/>
    </format>
    <format dxfId="259">
      <pivotArea type="origin" dataOnly="0" labelOnly="1" outline="0" fieldPosition="0"/>
    </format>
    <format dxfId="258">
      <pivotArea field="0" type="button" dataOnly="0" labelOnly="1" outline="0"/>
    </format>
    <format dxfId="257">
      <pivotArea field="1" type="button" dataOnly="0" labelOnly="1" outline="0"/>
    </format>
    <format dxfId="256">
      <pivotArea field="7" type="button" dataOnly="0" labelOnly="1" outline="0" axis="axisCol" fieldPosition="0"/>
    </format>
    <format dxfId="255">
      <pivotArea type="topRight" dataOnly="0" labelOnly="1" outline="0" fieldPosition="0"/>
    </format>
    <format dxfId="254">
      <pivotArea dataOnly="0" labelOnly="1" outline="0" fieldPosition="0">
        <references count="1">
          <reference field="7" count="4">
            <x v="0"/>
            <x v="1"/>
            <x v="4"/>
            <x v="5"/>
          </reference>
        </references>
      </pivotArea>
    </format>
    <format dxfId="253">
      <pivotArea dataOnly="0" labelOnly="1" grandCol="1" outline="0" fieldPosition="0"/>
    </format>
    <format dxfId="252">
      <pivotArea outline="0" fieldPosition="0"/>
    </format>
    <format dxfId="251">
      <pivotArea dataOnly="0" labelOnly="1" outline="0" fieldPosition="0">
        <references count="1">
          <reference field="7" count="4">
            <x v="0"/>
            <x v="1"/>
            <x v="4"/>
            <x v="5"/>
          </reference>
        </references>
      </pivotArea>
    </format>
    <format dxfId="250">
      <pivotArea dataOnly="0" labelOnly="1" grandCol="1" outline="0" fieldPosition="0"/>
    </format>
    <format dxfId="249">
      <pivotArea dataOnly="0" labelOnly="1" outline="0" fieldPosition="0">
        <references count="1">
          <reference field="7" count="4">
            <x v="0"/>
            <x v="1"/>
            <x v="4"/>
            <x v="5"/>
          </reference>
        </references>
      </pivotArea>
    </format>
    <format dxfId="248">
      <pivotArea dataOnly="0" labelOnly="1" outline="0" fieldPosition="0">
        <references count="1">
          <reference field="7" count="1">
            <x v="0"/>
          </reference>
        </references>
      </pivotArea>
    </format>
    <format dxfId="247">
      <pivotArea grandRow="1" outline="0" fieldPosition="0"/>
    </format>
    <format dxfId="246">
      <pivotArea dataOnly="0" labelOnly="1" grandRow="1" outline="0" fieldPosition="0"/>
    </format>
    <format dxfId="245">
      <pivotArea dataOnly="0" labelOnly="1" outline="0" fieldPosition="0">
        <references count="1">
          <reference field="7" count="4">
            <x v="0"/>
            <x v="1"/>
            <x v="4"/>
            <x v="5"/>
          </reference>
        </references>
      </pivotArea>
    </format>
    <format dxfId="244">
      <pivotArea outline="0" fieldPosition="0"/>
    </format>
    <format dxfId="243">
      <pivotArea field="0" type="button" dataOnly="0" labelOnly="1" outline="0"/>
    </format>
    <format dxfId="242">
      <pivotArea field="1" type="button" dataOnly="0" labelOnly="1" outline="0"/>
    </format>
    <format dxfId="241">
      <pivotArea dataOnly="0" labelOnly="1" grandRow="1" outline="0" fieldPosition="0"/>
    </format>
    <format dxfId="240">
      <pivotArea dataOnly="0" labelOnly="1" outline="0" fieldPosition="0">
        <references count="1">
          <reference field="7" count="4">
            <x v="0"/>
            <x v="1"/>
            <x v="4"/>
            <x v="5"/>
          </reference>
        </references>
      </pivotArea>
    </format>
    <format dxfId="239">
      <pivotArea dataOnly="0" labelOnly="1" grandCol="1" outline="0" fieldPosition="0"/>
    </format>
    <format dxfId="238">
      <pivotArea type="all" dataOnly="0" outline="0" fieldPosition="0"/>
    </format>
    <format dxfId="237">
      <pivotArea type="all" dataOnly="0" outline="0" fieldPosition="0"/>
    </format>
    <format dxfId="236">
      <pivotArea outline="0" fieldPosition="0"/>
    </format>
    <format dxfId="235">
      <pivotArea type="topRight" dataOnly="0" labelOnly="1" outline="0" fieldPosition="0"/>
    </format>
    <format dxfId="234">
      <pivotArea field="1" type="button" dataOnly="0" labelOnly="1" outline="0"/>
    </format>
    <format dxfId="233">
      <pivotArea field="6" type="button" dataOnly="0" labelOnly="1" outline="0" axis="axisPage" fieldPosition="0"/>
    </format>
    <format dxfId="232">
      <pivotArea dataOnly="0" labelOnly="1" outline="0" fieldPosition="0">
        <references count="1">
          <reference field="7" count="0"/>
        </references>
      </pivotArea>
    </format>
    <format dxfId="231">
      <pivotArea dataOnly="0" labelOnly="1" grandCol="1" outline="0" fieldPosition="0"/>
    </format>
    <format dxfId="230">
      <pivotArea field="1" type="button" dataOnly="0" labelOnly="1" outline="0"/>
    </format>
    <format dxfId="229">
      <pivotArea field="6" type="button" dataOnly="0" labelOnly="1" outline="0" axis="axisPage" fieldPosition="0"/>
    </format>
    <format dxfId="228">
      <pivotArea dataOnly="0" labelOnly="1" outline="0" fieldPosition="0">
        <references count="1">
          <reference field="7" count="0"/>
        </references>
      </pivotArea>
    </format>
    <format dxfId="227">
      <pivotArea dataOnly="0" labelOnly="1" grandCol="1" outline="0" fieldPosition="0"/>
    </format>
    <format dxfId="226">
      <pivotArea field="1" type="button" dataOnly="0" labelOnly="1" outline="0"/>
    </format>
    <format dxfId="225">
      <pivotArea field="6" type="button" dataOnly="0" labelOnly="1" outline="0" axis="axisPage" fieldPosition="0"/>
    </format>
    <format dxfId="224">
      <pivotArea dataOnly="0" labelOnly="1" outline="0" fieldPosition="0">
        <references count="1">
          <reference field="7" count="0"/>
        </references>
      </pivotArea>
    </format>
    <format dxfId="223">
      <pivotArea dataOnly="0" labelOnly="1" grandCol="1" outline="0" fieldPosition="0"/>
    </format>
    <format dxfId="222">
      <pivotArea field="1" type="button" dataOnly="0" labelOnly="1" outline="0"/>
    </format>
    <format dxfId="221">
      <pivotArea field="6" type="button" dataOnly="0" labelOnly="1" outline="0" axis="axisPage" fieldPosition="0"/>
    </format>
    <format dxfId="220">
      <pivotArea outline="0" fieldPosition="0">
        <references count="1">
          <reference field="7" count="0" selected="0"/>
        </references>
      </pivotArea>
    </format>
    <format dxfId="219">
      <pivotArea dataOnly="0" labelOnly="1" outline="0" fieldPosition="0">
        <references count="1">
          <reference field="2" count="0"/>
        </references>
      </pivotArea>
    </format>
    <format dxfId="218">
      <pivotArea field="1" type="button" dataOnly="0" labelOnly="1" outline="0"/>
    </format>
    <format dxfId="217">
      <pivotArea field="6" type="button" dataOnly="0" labelOnly="1" outline="0" axis="axisPage" fieldPosition="0"/>
    </format>
    <format dxfId="216">
      <pivotArea field="7" type="button" dataOnly="0" labelOnly="1" outline="0" axis="axisCol" fieldPosition="0"/>
    </format>
    <format dxfId="215">
      <pivotArea field="1" type="button" dataOnly="0" labelOnly="1" outline="0"/>
    </format>
    <format dxfId="214">
      <pivotArea field="6" type="button" dataOnly="0" labelOnly="1" outline="0" axis="axisPage" fieldPosition="0"/>
    </format>
    <format dxfId="213">
      <pivotArea field="1" type="button" dataOnly="0" labelOnly="1" outline="0"/>
    </format>
    <format dxfId="212">
      <pivotArea field="6" type="button" dataOnly="0" labelOnly="1" outline="0" axis="axisPage" fieldPosition="0"/>
    </format>
    <format dxfId="211">
      <pivotArea dataOnly="0" labelOnly="1" outline="0" fieldPosition="0">
        <references count="1">
          <reference field="7" count="0"/>
        </references>
      </pivotArea>
    </format>
    <format dxfId="210">
      <pivotArea outline="0" fieldPosition="0"/>
    </format>
    <format dxfId="209">
      <pivotArea dataOnly="0" labelOnly="1" outline="0" fieldPosition="0">
        <references count="1">
          <reference field="2" count="0"/>
        </references>
      </pivotArea>
    </format>
    <format dxfId="208">
      <pivotArea field="1" type="button" dataOnly="0" labelOnly="1" outline="0"/>
    </format>
    <format dxfId="207">
      <pivotArea field="6" type="button" dataOnly="0" labelOnly="1" outline="0" axis="axisPage" fieldPosition="0"/>
    </format>
    <format dxfId="206">
      <pivotArea field="7" type="button" dataOnly="0" labelOnly="1" outline="0" axis="axisCol" fieldPosition="0"/>
    </format>
    <format dxfId="205">
      <pivotArea type="topRight" dataOnly="0" labelOnly="1" outline="0" fieldPosition="0"/>
    </format>
    <format dxfId="204">
      <pivotArea outline="0" fieldPosition="0"/>
    </format>
    <format dxfId="203">
      <pivotArea dataOnly="0" labelOnly="1" outline="0" fieldPosition="0">
        <references count="1">
          <reference field="2" count="0"/>
        </references>
      </pivotArea>
    </format>
    <format dxfId="202">
      <pivotArea field="1" type="button" dataOnly="0" labelOnly="1" outline="0"/>
    </format>
    <format dxfId="201">
      <pivotArea field="6" type="button" dataOnly="0" labelOnly="1" outline="0" axis="axisPage" fieldPosition="0"/>
    </format>
    <format dxfId="200">
      <pivotArea field="7" type="button" dataOnly="0" labelOnly="1" outline="0" axis="axisCol" fieldPosition="0"/>
    </format>
    <format dxfId="199">
      <pivotArea type="topRight" dataOnly="0" labelOnly="1" outline="0" fieldPosition="0"/>
    </format>
    <format dxfId="198">
      <pivotArea dataOnly="0" labelOnly="1" outline="0" fieldPosition="0">
        <references count="1">
          <reference field="7" count="0" defaultSubtotal="1"/>
        </references>
      </pivotArea>
    </format>
    <format dxfId="197">
      <pivotArea dataOnly="0" labelOnly="1" outline="0" fieldPosition="0">
        <references count="1">
          <reference field="7" count="0"/>
        </references>
      </pivotArea>
    </format>
    <format dxfId="196">
      <pivotArea dataOnly="0" labelOnly="1" outline="0" offset="IV1" fieldPosition="0">
        <references count="1">
          <reference field="7" count="0" defaultSubtotal="1"/>
        </references>
      </pivotArea>
    </format>
    <format dxfId="195">
      <pivotArea dataOnly="0" labelOnly="1" outline="0" fieldPosition="0">
        <references count="2">
          <reference field="4" count="4">
            <x v="5"/>
            <x v="6"/>
            <x v="7"/>
            <x v="8"/>
          </reference>
          <reference field="7" count="0" selected="0"/>
        </references>
      </pivotArea>
    </format>
    <format dxfId="194">
      <pivotArea dataOnly="0" labelOnly="1" outline="0" fieldPosition="0">
        <references count="2">
          <reference field="4" count="4">
            <x v="5"/>
            <x v="6"/>
            <x v="7"/>
            <x v="8"/>
          </reference>
          <reference field="7" count="0" selected="0"/>
        </references>
      </pivotArea>
    </format>
    <format dxfId="193">
      <pivotArea dataOnly="0" labelOnly="1" outline="0" fieldPosition="0">
        <references count="2">
          <reference field="4" count="4">
            <x v="5"/>
            <x v="6"/>
            <x v="7"/>
            <x v="8"/>
          </reference>
          <reference field="7" count="0" selected="0"/>
        </references>
      </pivotArea>
    </format>
    <format dxfId="192">
      <pivotArea field="3" type="button" dataOnly="0" labelOnly="1" outline="0" axis="axisRow" fieldPosition="0"/>
    </format>
    <format dxfId="191">
      <pivotArea type="all" dataOnly="0" outline="0" fieldPosition="0"/>
    </format>
    <format dxfId="190">
      <pivotArea dataOnly="0" outline="0" fieldPosition="0">
        <references count="1">
          <reference field="7" count="0" defaultSubtotal="1"/>
        </references>
      </pivotArea>
    </format>
    <format dxfId="189">
      <pivotArea dataOnly="0" labelOnly="1" outline="0" offset="IV256" fieldPosition="0">
        <references count="1">
          <reference field="7" count="0" defaultSubtotal="1"/>
        </references>
      </pivotArea>
    </format>
    <format dxfId="188">
      <pivotArea dataOnly="0" labelOnly="1" outline="0" fieldPosition="0">
        <references count="2">
          <reference field="4" count="4">
            <x v="5"/>
            <x v="6"/>
            <x v="7"/>
            <x v="8"/>
          </reference>
          <reference field="7" count="0" selected="0"/>
        </references>
      </pivotArea>
    </format>
    <format dxfId="187">
      <pivotArea dataOnly="0" outline="0" fieldPosition="0">
        <references count="1">
          <reference field="3" count="0" defaultSubtotal="1"/>
        </references>
      </pivotArea>
    </format>
  </formats>
  <pivotTableStyleInfo showRowHeaders="1" showColHeaders="1" showRowStripes="0" showColStripes="0" showLastColumn="1"/>
</pivotTableDefinition>
</file>

<file path=xl/pivotTables/pivotTable5.xml><?xml version="1.0" encoding="utf-8"?>
<pivotTableDefinition xmlns="http://schemas.openxmlformats.org/spreadsheetml/2006/main" name="PivotTable1" cacheId="197"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location ref="A3:AH58" firstHeaderRow="1" firstDataRow="2" firstDataCol="2"/>
  <pivotFields count="13">
    <pivotField compact="0" outline="0" subtotalTop="0" showAll="0" includeNewItemsInFilter="1"/>
    <pivotField axis="axisCol" compact="0" outline="0" subtotalTop="0" showAll="0" includeNewItemsInFilter="1">
      <items count="61">
        <item x="0"/>
        <item x="1"/>
        <item m="1" x="59"/>
        <item x="3"/>
        <item x="6"/>
        <item x="7"/>
        <item m="1" x="58"/>
        <item x="8"/>
        <item x="9"/>
        <item m="1" x="38"/>
        <item m="1" x="47"/>
        <item m="1" x="51"/>
        <item m="1" x="43"/>
        <item m="1" x="57"/>
        <item m="1" x="39"/>
        <item m="1" x="34"/>
        <item m="1" x="35"/>
        <item m="1" x="48"/>
        <item m="1" x="36"/>
        <item m="1" x="42"/>
        <item m="1" x="45"/>
        <item m="1" x="53"/>
        <item m="1" x="50"/>
        <item m="1" x="54"/>
        <item m="1" x="37"/>
        <item m="1" x="52"/>
        <item m="1" x="55"/>
        <item x="5"/>
        <item x="33"/>
        <item m="1" x="56"/>
        <item m="1" x="40"/>
        <item x="16"/>
        <item m="1" x="46"/>
        <item x="2"/>
        <item x="4"/>
        <item x="10"/>
        <item x="11"/>
        <item x="12"/>
        <item x="13"/>
        <item x="14"/>
        <item x="17"/>
        <item x="18"/>
        <item x="19"/>
        <item x="20"/>
        <item m="1" x="41"/>
        <item m="1" x="49"/>
        <item x="22"/>
        <item x="23"/>
        <item m="1" x="44"/>
        <item x="26"/>
        <item x="27"/>
        <item x="28"/>
        <item x="29"/>
        <item x="30"/>
        <item x="31"/>
        <item x="32"/>
        <item x="24"/>
        <item x="15"/>
        <item x="21"/>
        <item x="25"/>
        <item t="default"/>
      </items>
    </pivotField>
    <pivotField axis="axisRow" compact="0" outline="0" subtotalTop="0" showAll="0" includeNewItemsInFilter="1">
      <items count="7">
        <item x="3"/>
        <item x="0"/>
        <item x="1"/>
        <item x="2"/>
        <item x="4"/>
        <item m="1" x="5"/>
        <item t="default"/>
      </items>
    </pivotField>
    <pivotField axis="axisRow" compact="0" outline="0" subtotalTop="0" showAll="0" includeNewItemsInFilter="1">
      <items count="67">
        <item h="1" x="33"/>
        <item x="41"/>
        <item m="1" x="60"/>
        <item x="17"/>
        <item m="1" x="61"/>
        <item x="44"/>
        <item x="18"/>
        <item x="19"/>
        <item x="42"/>
        <item m="1" x="58"/>
        <item x="34"/>
        <item x="3"/>
        <item x="54"/>
        <item x="53"/>
        <item x="0"/>
        <item x="31"/>
        <item m="1" x="57"/>
        <item h="1" x="32"/>
        <item x="49"/>
        <item x="9"/>
        <item x="35"/>
        <item x="26"/>
        <item x="47"/>
        <item x="12"/>
        <item x="40"/>
        <item x="27"/>
        <item x="36"/>
        <item x="45"/>
        <item x="10"/>
        <item x="29"/>
        <item x="11"/>
        <item m="1" x="55"/>
        <item x="28"/>
        <item h="1" x="16"/>
        <item x="38"/>
        <item x="1"/>
        <item x="51"/>
        <item x="30"/>
        <item x="43"/>
        <item h="1" x="39"/>
        <item m="1" x="59"/>
        <item m="1" x="64"/>
        <item m="1" x="65"/>
        <item x="52"/>
        <item x="20"/>
        <item m="1" x="63"/>
        <item x="14"/>
        <item x="46"/>
        <item x="21"/>
        <item x="25"/>
        <item x="24"/>
        <item m="1" x="56"/>
        <item x="8"/>
        <item x="48"/>
        <item x="15"/>
        <item x="2"/>
        <item x="7"/>
        <item x="4"/>
        <item x="13"/>
        <item m="1" x="62"/>
        <item x="23"/>
        <item x="37"/>
        <item x="50"/>
        <item x="5"/>
        <item x="6"/>
        <item x="22"/>
        <item t="default"/>
      </items>
    </pivotField>
    <pivotField compact="0" outline="0" subtotalTop="0" showAll="0" includeNewItemsInFilter="1">
      <items count="18">
        <item h="1" x="5"/>
        <item x="0"/>
        <item x="3"/>
        <item x="2"/>
        <item x="6"/>
        <item x="1"/>
        <item x="4"/>
        <item m="1" x="13"/>
        <item x="11"/>
        <item m="1" x="15"/>
        <item x="10"/>
        <item x="7"/>
        <item h="1" x="8"/>
        <item x="9"/>
        <item m="1" x="14"/>
        <item m="1" x="16"/>
        <item x="12"/>
        <item t="default"/>
      </items>
    </pivotField>
    <pivotField compact="0" outline="0" subtotalTop="0" showAll="0" includeNewItemsInFilter="1" defaultSubtotal="0">
      <items count="633">
        <item h="1" x="28"/>
        <item m="1" x="470"/>
        <item m="1" x="323"/>
        <item m="1" x="322"/>
        <item m="1" x="320"/>
        <item m="1" x="548"/>
        <item m="1" x="306"/>
        <item m="1" x="585"/>
        <item x="196"/>
        <item m="1" x="376"/>
        <item m="1" x="589"/>
        <item m="1" x="296"/>
        <item m="1" x="330"/>
        <item x="271"/>
        <item m="1" x="485"/>
        <item x="16"/>
        <item m="1" x="595"/>
        <item m="1" x="632"/>
        <item m="1" x="362"/>
        <item x="53"/>
        <item x="91"/>
        <item m="1" x="467"/>
        <item m="1" x="379"/>
        <item m="1" x="617"/>
        <item x="245"/>
        <item m="1" x="484"/>
        <item x="54"/>
        <item m="1" x="526"/>
        <item m="1" x="349"/>
        <item x="92"/>
        <item x="100"/>
        <item m="1" x="629"/>
        <item x="156"/>
        <item x="155"/>
        <item m="1" x="393"/>
        <item x="9"/>
        <item x="211"/>
        <item x="157"/>
        <item m="1" x="563"/>
        <item x="57"/>
        <item m="1" x="622"/>
        <item m="1" x="515"/>
        <item m="1" x="542"/>
        <item m="1" x="519"/>
        <item m="1" x="489"/>
        <item m="1" x="558"/>
        <item m="1" x="417"/>
        <item x="241"/>
        <item m="1" x="516"/>
        <item m="1" x="442"/>
        <item m="1" x="488"/>
        <item x="189"/>
        <item m="1" x="630"/>
        <item m="1" x="477"/>
        <item m="1" x="319"/>
        <item m="1" x="430"/>
        <item x="107"/>
        <item x="8"/>
        <item m="1" x="506"/>
        <item m="1" x="314"/>
        <item x="90"/>
        <item x="23"/>
        <item x="144"/>
        <item m="1" x="626"/>
        <item x="60"/>
        <item x="128"/>
        <item m="1" x="343"/>
        <item m="1" x="619"/>
        <item x="264"/>
        <item x="55"/>
        <item m="1" x="509"/>
        <item x="246"/>
        <item m="1" x="502"/>
        <item x="44"/>
        <item m="1" x="350"/>
        <item m="1" x="334"/>
        <item m="1" x="546"/>
        <item m="1" x="592"/>
        <item x="30"/>
        <item m="1" x="378"/>
        <item x="132"/>
        <item m="1" x="510"/>
        <item x="24"/>
        <item m="1" x="425"/>
        <item m="1" x="500"/>
        <item m="1" x="288"/>
        <item m="1" x="311"/>
        <item x="0"/>
        <item m="1" x="438"/>
        <item m="1" x="444"/>
        <item m="1" x="505"/>
        <item x="41"/>
        <item x="32"/>
        <item m="1" x="455"/>
        <item m="1" x="593"/>
        <item m="1" x="383"/>
        <item m="1" x="597"/>
        <item m="1" x="517"/>
        <item m="1" x="458"/>
        <item m="1" x="577"/>
        <item m="1" x="298"/>
        <item m="1" x="487"/>
        <item m="1" x="380"/>
        <item x="1"/>
        <item m="1" x="391"/>
        <item m="1" x="392"/>
        <item x="185"/>
        <item x="198"/>
        <item x="248"/>
        <item m="1" x="309"/>
        <item m="1" x="461"/>
        <item m="1" x="618"/>
        <item m="1" x="359"/>
        <item x="36"/>
        <item x="160"/>
        <item m="1" x="602"/>
        <item m="1" x="290"/>
        <item m="1" x="557"/>
        <item x="17"/>
        <item m="1" x="325"/>
        <item m="1" x="520"/>
        <item m="1" x="581"/>
        <item m="1" x="560"/>
        <item m="1" x="578"/>
        <item m="1" x="408"/>
        <item x="74"/>
        <item x="115"/>
        <item m="1" x="568"/>
        <item m="1" x="525"/>
        <item m="1" x="514"/>
        <item m="1" x="535"/>
        <item x="42"/>
        <item m="1" x="609"/>
        <item x="161"/>
        <item x="59"/>
        <item x="19"/>
        <item x="48"/>
        <item m="1" x="471"/>
        <item x="111"/>
        <item m="1" x="437"/>
        <item x="207"/>
        <item m="1" x="324"/>
        <item x="11"/>
        <item m="1" x="631"/>
        <item x="263"/>
        <item m="1" x="366"/>
        <item m="1" x="483"/>
        <item m="1" x="328"/>
        <item m="1" x="419"/>
        <item m="1" x="400"/>
        <item x="104"/>
        <item m="1" x="465"/>
        <item m="1" x="361"/>
        <item m="1" x="625"/>
        <item m="1" x="472"/>
        <item m="1" x="533"/>
        <item m="1" x="550"/>
        <item x="15"/>
        <item x="3"/>
        <item m="1" x="538"/>
        <item x="184"/>
        <item m="1" x="371"/>
        <item x="50"/>
        <item m="1" x="451"/>
        <item m="1" x="354"/>
        <item m="1" x="344"/>
        <item m="1" x="327"/>
        <item m="1" x="605"/>
        <item m="1" x="394"/>
        <item m="1" x="466"/>
        <item m="1" x="454"/>
        <item x="61"/>
        <item x="165"/>
        <item x="83"/>
        <item x="231"/>
        <item x="147"/>
        <item x="75"/>
        <item m="1" x="365"/>
        <item m="1" x="410"/>
        <item m="1" x="476"/>
        <item m="1" x="512"/>
        <item m="1" x="614"/>
        <item x="154"/>
        <item x="152"/>
        <item m="1" x="382"/>
        <item m="1" x="460"/>
        <item m="1" x="428"/>
        <item m="1" x="564"/>
        <item m="1" x="608"/>
        <item x="169"/>
        <item m="1" x="530"/>
        <item m="1" x="529"/>
        <item x="45"/>
        <item m="1" x="582"/>
        <item m="1" x="386"/>
        <item m="1" x="287"/>
        <item x="275"/>
        <item m="1" x="507"/>
        <item x="110"/>
        <item m="1" x="611"/>
        <item x="87"/>
        <item x="18"/>
        <item m="1" x="308"/>
        <item m="1" x="402"/>
        <item m="1" x="285"/>
        <item m="1" x="358"/>
        <item x="170"/>
        <item m="1" x="360"/>
        <item m="1" x="341"/>
        <item m="1" x="445"/>
        <item m="1" x="579"/>
        <item x="265"/>
        <item m="1" x="301"/>
        <item m="1" x="495"/>
        <item h="1" x="97"/>
        <item m="1" x="423"/>
        <item x="40"/>
        <item x="94"/>
        <item m="1" x="532"/>
        <item m="1" x="615"/>
        <item m="1" x="340"/>
        <item m="1" x="464"/>
        <item m="1" x="571"/>
        <item m="1" x="413"/>
        <item x="51"/>
        <item m="1" x="536"/>
        <item m="1" x="312"/>
        <item m="1" x="436"/>
        <item m="1" x="439"/>
        <item m="1" x="565"/>
        <item x="27"/>
        <item x="34"/>
        <item m="1" x="335"/>
        <item m="1" x="541"/>
        <item m="1" x="399"/>
        <item m="1" x="387"/>
        <item x="103"/>
        <item x="149"/>
        <item m="1" x="501"/>
        <item m="1" x="576"/>
        <item m="1" x="534"/>
        <item m="1" x="573"/>
        <item m="1" x="315"/>
        <item x="112"/>
        <item m="1" x="598"/>
        <item m="1" x="586"/>
        <item m="1" x="415"/>
        <item x="101"/>
        <item m="1" x="351"/>
        <item x="195"/>
        <item m="1" x="539"/>
        <item x="5"/>
        <item m="1" x="621"/>
        <item m="1" x="504"/>
        <item x="66"/>
        <item m="1" x="305"/>
        <item m="1" x="433"/>
        <item m="1" x="456"/>
        <item x="47"/>
        <item m="1" x="407"/>
        <item m="1" x="478"/>
        <item x="235"/>
        <item m="1" x="575"/>
        <item m="1" x="406"/>
        <item x="25"/>
        <item x="29"/>
        <item m="1" x="528"/>
        <item x="58"/>
        <item m="1" x="368"/>
        <item m="1" x="616"/>
        <item m="1" x="588"/>
        <item x="99"/>
        <item m="1" x="329"/>
        <item m="1" x="628"/>
        <item m="1" x="420"/>
        <item m="1" x="566"/>
        <item m="1" x="567"/>
        <item x="197"/>
        <item m="1" x="474"/>
        <item x="218"/>
        <item m="1" x="293"/>
        <item m="1" x="596"/>
        <item m="1" x="422"/>
        <item m="1" x="518"/>
        <item m="1" x="375"/>
        <item m="1" x="459"/>
        <item x="13"/>
        <item x="193"/>
        <item m="1" x="574"/>
        <item m="1" x="427"/>
        <item x="2"/>
        <item m="1" x="624"/>
        <item m="1" x="318"/>
        <item m="1" x="503"/>
        <item m="1" x="313"/>
        <item m="1" x="627"/>
        <item m="1" x="403"/>
        <item m="1" x="446"/>
        <item m="1" x="316"/>
        <item m="1" x="434"/>
        <item m="1" x="352"/>
        <item x="242"/>
        <item m="1" x="540"/>
        <item m="1" x="416"/>
        <item m="1" x="604"/>
        <item m="1" x="554"/>
        <item m="1" x="607"/>
        <item m="1" x="453"/>
        <item m="1" x="304"/>
        <item x="52"/>
        <item m="1" x="356"/>
        <item m="1" x="397"/>
        <item m="1" x="300"/>
        <item m="1" x="590"/>
        <item x="202"/>
        <item x="204"/>
        <item x="26"/>
        <item m="1" x="463"/>
        <item x="43"/>
        <item x="46"/>
        <item m="1" x="549"/>
        <item m="1" x="432"/>
        <item m="1" x="317"/>
        <item x="102"/>
        <item m="1" x="623"/>
        <item m="1" x="496"/>
        <item m="1" x="561"/>
        <item m="1" x="441"/>
        <item m="1" x="369"/>
        <item m="1" x="452"/>
        <item m="1" x="363"/>
        <item m="1" x="411"/>
        <item m="1" x="291"/>
        <item m="1" x="396"/>
        <item m="1" x="297"/>
        <item m="1" x="545"/>
        <item m="1" x="299"/>
        <item m="1" x="295"/>
        <item m="1" x="409"/>
        <item m="1" x="307"/>
        <item x="258"/>
        <item x="255"/>
        <item m="1" x="498"/>
        <item m="1" x="395"/>
        <item x="123"/>
        <item m="1" x="385"/>
        <item m="1" x="440"/>
        <item m="1" x="373"/>
        <item m="1" x="599"/>
        <item m="1" x="332"/>
        <item m="1" x="364"/>
        <item m="1" x="547"/>
        <item x="84"/>
        <item m="1" x="522"/>
        <item m="1" x="355"/>
        <item m="1" x="339"/>
        <item m="1" x="404"/>
        <item m="1" x="370"/>
        <item x="120"/>
        <item m="1" x="347"/>
        <item m="1" x="390"/>
        <item m="1" x="388"/>
        <item m="1" x="612"/>
        <item x="278"/>
        <item m="1" x="326"/>
        <item m="1" x="426"/>
        <item m="1" x="338"/>
        <item x="22"/>
        <item m="1" x="424"/>
        <item x="105"/>
        <item x="106"/>
        <item x="148"/>
        <item x="108"/>
        <item m="1" x="591"/>
        <item x="150"/>
        <item m="1" x="336"/>
        <item m="1" x="531"/>
        <item m="1" x="421"/>
        <item m="1" x="348"/>
        <item m="1" x="511"/>
        <item x="137"/>
        <item m="1" x="486"/>
        <item x="143"/>
        <item m="1" x="431"/>
        <item m="1" x="572"/>
        <item x="167"/>
        <item m="1" x="556"/>
        <item x="174"/>
        <item x="270"/>
        <item m="1" x="524"/>
        <item x="118"/>
        <item m="1" x="303"/>
        <item m="1" x="594"/>
        <item m="1" x="286"/>
        <item m="1" x="537"/>
        <item x="232"/>
        <item m="1" x="562"/>
        <item m="1" x="580"/>
        <item m="1" x="333"/>
        <item m="1" x="398"/>
        <item m="1" x="601"/>
        <item m="1" x="552"/>
        <item m="1" x="499"/>
        <item m="1" x="294"/>
        <item m="1" x="429"/>
        <item m="1" x="447"/>
        <item x="240"/>
        <item m="1" x="377"/>
        <item m="1" x="342"/>
        <item m="1" x="613"/>
        <item m="1" x="457"/>
        <item m="1" x="381"/>
        <item m="1" x="492"/>
        <item m="1" x="482"/>
        <item x="6"/>
        <item m="1" x="513"/>
        <item m="1" x="450"/>
        <item m="1" x="310"/>
        <item m="1" x="448"/>
        <item m="1" x="331"/>
        <item x="7"/>
        <item m="1" x="620"/>
        <item m="1" x="414"/>
        <item m="1" x="443"/>
        <item m="1" x="473"/>
        <item m="1" x="337"/>
        <item m="1" x="462"/>
        <item x="188"/>
        <item m="1" x="569"/>
        <item m="1" x="600"/>
        <item m="1" x="544"/>
        <item m="1" x="302"/>
        <item m="1" x="412"/>
        <item m="1" x="551"/>
        <item m="1" x="289"/>
        <item m="1" x="508"/>
        <item x="252"/>
        <item m="1" x="570"/>
        <item m="1" x="292"/>
        <item x="4"/>
        <item m="1" x="543"/>
        <item x="229"/>
        <item x="10"/>
        <item m="1" x="469"/>
        <item x="177"/>
        <item x="279"/>
        <item m="1" x="418"/>
        <item m="1" x="490"/>
        <item x="266"/>
        <item m="1" x="479"/>
        <item x="109"/>
        <item x="20"/>
        <item x="138"/>
        <item x="56"/>
        <item m="1" x="367"/>
        <item m="1" x="559"/>
        <item m="1" x="480"/>
        <item x="125"/>
        <item m="1" x="493"/>
        <item m="1" x="353"/>
        <item m="1" x="384"/>
        <item x="14"/>
        <item x="21"/>
        <item m="1" x="468"/>
        <item m="1" x="521"/>
        <item x="35"/>
        <item x="37"/>
        <item x="281"/>
        <item x="69"/>
        <item m="1" x="374"/>
        <item m="1" x="491"/>
        <item x="95"/>
        <item x="117"/>
        <item m="1" x="357"/>
        <item x="119"/>
        <item x="122"/>
        <item x="124"/>
        <item x="129"/>
        <item x="130"/>
        <item x="131"/>
        <item x="133"/>
        <item x="135"/>
        <item x="139"/>
        <item x="140"/>
        <item x="141"/>
        <item x="151"/>
        <item x="153"/>
        <item m="1" x="584"/>
        <item x="158"/>
        <item x="86"/>
        <item x="88"/>
        <item x="162"/>
        <item x="164"/>
        <item x="166"/>
        <item m="1" x="494"/>
        <item x="171"/>
        <item m="1" x="606"/>
        <item x="12"/>
        <item x="173"/>
        <item m="1" x="405"/>
        <item x="62"/>
        <item x="183"/>
        <item m="1" x="497"/>
        <item x="187"/>
        <item x="31"/>
        <item m="1" x="603"/>
        <item m="1" x="346"/>
        <item x="200"/>
        <item x="201"/>
        <item m="1" x="449"/>
        <item x="224"/>
        <item m="1" x="372"/>
        <item m="1" x="553"/>
        <item x="214"/>
        <item x="215"/>
        <item x="210"/>
        <item x="217"/>
        <item x="222"/>
        <item m="1" x="481"/>
        <item x="223"/>
        <item m="1" x="475"/>
        <item m="1" x="583"/>
        <item x="234"/>
        <item m="1" x="401"/>
        <item x="247"/>
        <item x="225"/>
        <item x="250"/>
        <item x="251"/>
        <item x="253"/>
        <item m="1" x="345"/>
        <item x="259"/>
        <item x="260"/>
        <item x="261"/>
        <item x="262"/>
        <item m="1" x="555"/>
        <item x="68"/>
        <item m="1" x="389"/>
        <item x="191"/>
        <item m="1" x="321"/>
        <item x="267"/>
        <item m="1" x="610"/>
        <item m="1" x="587"/>
        <item x="163"/>
        <item x="268"/>
        <item x="276"/>
        <item m="1" x="523"/>
        <item m="1" x="435"/>
        <item x="127"/>
        <item x="284"/>
        <item x="178"/>
        <item x="213"/>
        <item m="1" x="527"/>
        <item x="49"/>
        <item x="76"/>
        <item x="77"/>
        <item x="212"/>
        <item x="33"/>
        <item x="38"/>
        <item x="39"/>
        <item x="63"/>
        <item x="64"/>
        <item x="65"/>
        <item x="67"/>
        <item x="70"/>
        <item x="71"/>
        <item x="72"/>
        <item x="73"/>
        <item x="78"/>
        <item x="79"/>
        <item x="80"/>
        <item x="81"/>
        <item x="82"/>
        <item x="85"/>
        <item x="89"/>
        <item x="93"/>
        <item x="96"/>
        <item x="98"/>
        <item x="113"/>
        <item x="114"/>
        <item x="116"/>
        <item x="121"/>
        <item x="126"/>
        <item x="134"/>
        <item x="136"/>
        <item x="142"/>
        <item x="145"/>
        <item x="146"/>
        <item x="159"/>
        <item x="168"/>
        <item x="172"/>
        <item x="175"/>
        <item x="176"/>
        <item x="179"/>
        <item x="180"/>
        <item x="181"/>
        <item x="182"/>
        <item x="186"/>
        <item x="190"/>
        <item x="192"/>
        <item x="194"/>
        <item x="199"/>
        <item x="203"/>
        <item x="205"/>
        <item x="206"/>
        <item x="208"/>
        <item x="209"/>
        <item x="216"/>
        <item x="219"/>
        <item x="220"/>
        <item x="221"/>
        <item x="226"/>
        <item x="227"/>
        <item x="228"/>
        <item x="230"/>
        <item x="233"/>
        <item x="236"/>
        <item x="237"/>
        <item x="238"/>
        <item x="239"/>
        <item x="243"/>
        <item x="244"/>
        <item x="249"/>
        <item x="254"/>
        <item x="256"/>
        <item x="257"/>
        <item x="269"/>
        <item x="272"/>
        <item x="273"/>
        <item x="274"/>
        <item x="277"/>
        <item x="280"/>
        <item x="282"/>
        <item x="283"/>
      </items>
    </pivotField>
    <pivotField compact="0" outline="0" subtotalTop="0" showAll="0" includeNewItemsInFilter="1">
      <items count="1102">
        <item m="1" x="877"/>
        <item x="53"/>
        <item m="1" x="613"/>
        <item m="1" x="709"/>
        <item x="33"/>
        <item m="1" x="733"/>
        <item m="1" x="947"/>
        <item m="1" x="942"/>
        <item m="1" x="938"/>
        <item m="1" x="725"/>
        <item m="1" x="570"/>
        <item m="1" x="659"/>
        <item m="1" x="1053"/>
        <item m="1" x="623"/>
        <item m="1" x="664"/>
        <item m="1" x="954"/>
        <item m="1" x="667"/>
        <item m="1" x="913"/>
        <item m="1" x="1022"/>
        <item m="1" x="1094"/>
        <item m="1" x="920"/>
        <item m="1" x="753"/>
        <item m="1" x="710"/>
        <item m="1" x="982"/>
        <item x="153"/>
        <item m="1" x="618"/>
        <item x="204"/>
        <item m="1" x="904"/>
        <item m="1" x="1003"/>
        <item m="1" x="886"/>
        <item m="1" x="610"/>
        <item m="1" x="547"/>
        <item m="1" x="707"/>
        <item m="1" x="952"/>
        <item m="1" x="405"/>
        <item m="1" x="875"/>
        <item m="1" x="625"/>
        <item m="1" x="964"/>
        <item m="1" x="645"/>
        <item m="1" x="669"/>
        <item m="1" x="955"/>
        <item m="1" x="1085"/>
        <item x="136"/>
        <item m="1" x="452"/>
        <item x="47"/>
        <item m="1" x="458"/>
        <item m="1" x="876"/>
        <item m="1" x="697"/>
        <item m="1" x="510"/>
        <item m="1" x="648"/>
        <item m="1" x="744"/>
        <item m="1" x="963"/>
        <item m="1" x="953"/>
        <item m="1" x="754"/>
        <item m="1" x="870"/>
        <item m="1" x="626"/>
        <item m="1" x="442"/>
        <item m="1" x="1087"/>
        <item m="1" x="658"/>
        <item m="1" x="416"/>
        <item m="1" x="918"/>
        <item m="1" x="722"/>
        <item x="63"/>
        <item m="1" x="619"/>
        <item m="1" x="670"/>
        <item x="122"/>
        <item m="1" x="677"/>
        <item m="1" x="1086"/>
        <item m="1" x="829"/>
        <item m="1" x="550"/>
        <item m="1" x="612"/>
        <item m="1" x="1012"/>
        <item x="8"/>
        <item m="1" x="557"/>
        <item m="1" x="499"/>
        <item m="1" x="746"/>
        <item m="1" x="778"/>
        <item m="1" x="1096"/>
        <item m="1" x="1079"/>
        <item m="1" x="501"/>
        <item m="1" x="1080"/>
        <item m="1" x="931"/>
        <item m="1" x="568"/>
        <item m="1" x="1049"/>
        <item m="1" x="594"/>
        <item m="1" x="898"/>
        <item m="1" x="962"/>
        <item m="1" x="489"/>
        <item m="1" x="914"/>
        <item m="1" x="397"/>
        <item m="1" x="627"/>
        <item x="3"/>
        <item m="1" x="628"/>
        <item m="1" x="782"/>
        <item m="1" x="889"/>
        <item m="1" x="392"/>
        <item m="1" x="978"/>
        <item m="1" x="1025"/>
        <item m="1" x="539"/>
        <item m="1" x="515"/>
        <item m="1" x="742"/>
        <item m="1" x="1073"/>
        <item m="1" x="545"/>
        <item m="1" x="1060"/>
        <item m="1" x="732"/>
        <item x="192"/>
        <item m="1" x="634"/>
        <item x="288"/>
        <item m="1" x="471"/>
        <item m="1" x="762"/>
        <item m="1" x="809"/>
        <item x="272"/>
        <item m="1" x="478"/>
        <item m="1" x="533"/>
        <item m="1" x="564"/>
        <item m="1" x="779"/>
        <item m="1" x="464"/>
        <item m="1" x="894"/>
        <item m="1" x="454"/>
        <item m="1" x="537"/>
        <item m="1" x="715"/>
        <item m="1" x="788"/>
        <item x="333"/>
        <item m="1" x="808"/>
        <item m="1" x="523"/>
        <item m="1" x="819"/>
        <item m="1" x="847"/>
        <item m="1" x="727"/>
        <item m="1" x="785"/>
        <item m="1" x="1063"/>
        <item m="1" x="1099"/>
        <item x="139"/>
        <item m="1" x="802"/>
        <item m="1" x="723"/>
        <item m="1" x="1004"/>
        <item m="1" x="691"/>
        <item m="1" x="1017"/>
        <item m="1" x="1042"/>
        <item m="1" x="769"/>
        <item m="1" x="622"/>
        <item m="1" x="923"/>
        <item m="1" x="516"/>
        <item m="1" x="1032"/>
        <item m="1" x="676"/>
        <item x="289"/>
        <item m="1" x="574"/>
        <item m="1" x="712"/>
        <item m="1" x="834"/>
        <item m="1" x="443"/>
        <item m="1" x="1062"/>
        <item m="1" x="719"/>
        <item m="1" x="633"/>
        <item m="1" x="824"/>
        <item m="1" x="708"/>
        <item m="1" x="1019"/>
        <item x="94"/>
        <item m="1" x="950"/>
        <item x="85"/>
        <item m="1" x="401"/>
        <item m="1" x="490"/>
        <item m="1" x="1036"/>
        <item m="1" x="693"/>
        <item m="1" x="1044"/>
        <item m="1" x="885"/>
        <item x="23"/>
        <item m="1" x="418"/>
        <item m="1" x="1074"/>
        <item x="37"/>
        <item x="40"/>
        <item m="1" x="822"/>
        <item m="1" x="611"/>
        <item m="1" x="469"/>
        <item m="1" x="854"/>
        <item m="1" x="714"/>
        <item m="1" x="636"/>
        <item m="1" x="705"/>
        <item m="1" x="765"/>
        <item x="315"/>
        <item m="1" x="637"/>
        <item m="1" x="1047"/>
        <item x="93"/>
        <item m="1" x="872"/>
        <item m="1" x="685"/>
        <item m="1" x="531"/>
        <item m="1" x="526"/>
        <item m="1" x="726"/>
        <item m="1" x="939"/>
        <item m="1" x="970"/>
        <item m="1" x="755"/>
        <item m="1" x="696"/>
        <item x="284"/>
        <item m="1" x="1028"/>
        <item m="1" x="514"/>
        <item m="1" x="884"/>
        <item m="1" x="1005"/>
        <item m="1" x="900"/>
        <item m="1" x="651"/>
        <item m="1" x="1093"/>
        <item m="1" x="771"/>
        <item m="1" x="695"/>
        <item m="1" x="530"/>
        <item m="1" x="826"/>
        <item m="1" x="718"/>
        <item m="1" x="977"/>
        <item m="1" x="1002"/>
        <item x="29"/>
        <item m="1" x="447"/>
        <item m="1" x="521"/>
        <item m="1" x="457"/>
        <item m="1" x="553"/>
        <item x="148"/>
        <item m="1" x="1015"/>
        <item m="1" x="402"/>
        <item x="0"/>
        <item m="1" x="840"/>
        <item m="1" x="1095"/>
        <item m="1" x="597"/>
        <item m="1" x="994"/>
        <item m="1" x="694"/>
        <item m="1" x="960"/>
        <item m="1" x="683"/>
        <item x="112"/>
        <item m="1" x="856"/>
        <item m="1" x="395"/>
        <item m="1" x="893"/>
        <item m="1" x="751"/>
        <item m="1" x="996"/>
        <item m="1" x="431"/>
        <item m="1" x="1023"/>
        <item m="1" x="1070"/>
        <item m="1" x="542"/>
        <item m="1" x="989"/>
        <item m="1" x="414"/>
        <item m="1" x="842"/>
        <item m="1" x="604"/>
        <item m="1" x="436"/>
        <item m="1" x="445"/>
        <item x="28"/>
        <item m="1" x="632"/>
        <item m="1" x="566"/>
        <item x="107"/>
        <item x="185"/>
        <item m="1" x="462"/>
        <item m="1" x="981"/>
        <item m="1" x="902"/>
        <item x="105"/>
        <item m="1" x="417"/>
        <item m="1" x="1057"/>
        <item m="1" x="638"/>
        <item m="1" x="1030"/>
        <item m="1" x="439"/>
        <item m="1" x="781"/>
        <item m="1" x="640"/>
        <item x="24"/>
        <item m="1" x="957"/>
        <item m="1" x="818"/>
        <item m="1" x="505"/>
        <item m="1" x="959"/>
        <item m="1" x="841"/>
        <item m="1" x="700"/>
        <item m="1" x="731"/>
        <item m="1" x="833"/>
        <item m="1" x="866"/>
        <item m="1" x="472"/>
        <item m="1" x="730"/>
        <item m="1" x="525"/>
        <item m="1" x="614"/>
        <item m="1" x="580"/>
        <item m="1" x="485"/>
        <item m="1" x="729"/>
        <item m="1" x="735"/>
        <item m="1" x="555"/>
        <item m="1" x="420"/>
        <item m="1" x="512"/>
        <item m="1" x="1075"/>
        <item x="174"/>
        <item x="126"/>
        <item m="1" x="917"/>
        <item m="1" x="736"/>
        <item m="1" x="761"/>
        <item m="1" x="473"/>
        <item m="1" x="858"/>
        <item m="1" x="801"/>
        <item m="1" x="561"/>
        <item m="1" x="1066"/>
        <item m="1" x="811"/>
        <item m="1" x="758"/>
        <item m="1" x="929"/>
        <item m="1" x="1026"/>
        <item m="1" x="681"/>
        <item m="1" x="461"/>
        <item m="1" x="922"/>
        <item m="1" x="437"/>
        <item x="331"/>
        <item m="1" x="585"/>
        <item m="1" x="1090"/>
        <item m="1" x="1031"/>
        <item m="1" x="590"/>
        <item m="1" x="482"/>
        <item m="1" x="1024"/>
        <item m="1" x="591"/>
        <item m="1" x="470"/>
        <item m="1" x="438"/>
        <item m="1" x="711"/>
        <item m="1" x="584"/>
        <item m="1" x="1058"/>
        <item m="1" x="862"/>
        <item m="1" x="792"/>
        <item m="1" x="479"/>
        <item m="1" x="560"/>
        <item m="1" x="459"/>
        <item m="1" x="449"/>
        <item x="88"/>
        <item m="1" x="1011"/>
        <item x="359"/>
        <item m="1" x="968"/>
        <item m="1" x="509"/>
        <item m="1" x="686"/>
        <item m="1" x="502"/>
        <item m="1" x="787"/>
        <item m="1" x="396"/>
        <item m="1" x="653"/>
        <item m="1" x="933"/>
        <item m="1" x="763"/>
        <item m="1" x="783"/>
        <item m="1" x="672"/>
        <item m="1" x="1064"/>
        <item x="171"/>
        <item m="1" x="663"/>
        <item m="1" x="642"/>
        <item m="1" x="617"/>
        <item x="243"/>
        <item m="1" x="799"/>
        <item m="1" x="988"/>
        <item m="1" x="748"/>
        <item m="1" x="912"/>
        <item m="1" x="517"/>
        <item m="1" x="675"/>
        <item m="1" x="1045"/>
        <item m="1" x="690"/>
        <item m="1" x="425"/>
        <item m="1" x="463"/>
        <item m="1" x="630"/>
        <item m="1" x="823"/>
        <item m="1" x="444"/>
        <item m="1" x="652"/>
        <item m="1" x="780"/>
        <item m="1" x="603"/>
        <item m="1" x="734"/>
        <item m="1" x="895"/>
        <item m="1" x="1000"/>
        <item m="1" x="679"/>
        <item m="1" x="643"/>
        <item m="1" x="687"/>
        <item m="1" x="582"/>
        <item m="1" x="399"/>
        <item m="1" x="836"/>
        <item m="1" x="641"/>
        <item m="1" x="925"/>
        <item m="1" x="846"/>
        <item m="1" x="971"/>
        <item m="1" x="488"/>
        <item x="329"/>
        <item m="1" x="601"/>
        <item m="1" x="940"/>
        <item m="1" x="838"/>
        <item m="1" x="883"/>
        <item x="128"/>
        <item m="1" x="975"/>
        <item m="1" x="966"/>
        <item m="1" x="451"/>
        <item m="1" x="983"/>
        <item m="1" x="684"/>
        <item m="1" x="941"/>
        <item m="1" x="890"/>
        <item x="49"/>
        <item x="50"/>
        <item m="1" x="892"/>
        <item m="1" x="1037"/>
        <item m="1" x="1020"/>
        <item x="57"/>
        <item x="92"/>
        <item m="1" x="828"/>
        <item m="1" x="803"/>
        <item m="1" x="532"/>
        <item m="1" x="406"/>
        <item m="1" x="552"/>
        <item x="360"/>
        <item m="1" x="791"/>
        <item m="1" x="390"/>
        <item m="1" x="430"/>
        <item m="1" x="972"/>
        <item m="1" x="1034"/>
        <item m="1" x="1046"/>
        <item m="1" x="706"/>
        <item m="1" x="1040"/>
        <item m="1" x="946"/>
        <item x="189"/>
        <item m="1" x="909"/>
        <item m="1" x="1083"/>
        <item m="1" x="404"/>
        <item x="10"/>
        <item m="1" x="536"/>
        <item m="1" x="508"/>
        <item m="1" x="843"/>
        <item m="1" x="1071"/>
        <item m="1" x="949"/>
        <item m="1" x="492"/>
        <item m="1" x="388"/>
        <item m="1" x="1048"/>
        <item m="1" x="1010"/>
        <item m="1" x="424"/>
        <item m="1" x="738"/>
        <item m="1" x="558"/>
        <item m="1" x="1007"/>
        <item m="1" x="827"/>
        <item m="1" x="880"/>
        <item m="1" x="853"/>
        <item m="1" x="713"/>
        <item m="1" x="999"/>
        <item m="1" x="409"/>
        <item m="1" x="605"/>
        <item m="1" x="934"/>
        <item m="1" x="1100"/>
        <item m="1" x="906"/>
        <item m="1" x="1098"/>
        <item m="1" x="493"/>
        <item m="1" x="483"/>
        <item m="1" x="410"/>
        <item m="1" x="573"/>
        <item x="365"/>
        <item m="1" x="807"/>
        <item m="1" x="592"/>
        <item m="1" x="1061"/>
        <item m="1" x="540"/>
        <item m="1" x="777"/>
        <item x="127"/>
        <item m="1" x="965"/>
        <item m="1" x="737"/>
        <item m="1" x="477"/>
        <item m="1" x="674"/>
        <item m="1" x="967"/>
        <item m="1" x="432"/>
        <item m="1" x="770"/>
        <item m="1" x="956"/>
        <item m="1" x="816"/>
        <item m="1" x="671"/>
        <item m="1" x="860"/>
        <item m="1" x="806"/>
        <item m="1" x="907"/>
        <item m="1" x="551"/>
        <item m="1" x="935"/>
        <item m="1" x="1021"/>
        <item m="1" x="837"/>
        <item m="1" x="465"/>
        <item m="1" x="666"/>
        <item m="1" x="513"/>
        <item m="1" x="688"/>
        <item x="323"/>
        <item m="1" x="427"/>
        <item x="343"/>
        <item m="1" x="577"/>
        <item m="1" x="598"/>
        <item x="335"/>
        <item m="1" x="1059"/>
        <item m="1" x="421"/>
        <item m="1" x="662"/>
        <item m="1" x="411"/>
        <item x="384"/>
        <item m="1" x="865"/>
        <item m="1" x="868"/>
        <item m="1" x="1050"/>
        <item m="1" x="995"/>
        <item m="1" x="927"/>
        <item m="1" x="400"/>
        <item m="1" x="768"/>
        <item m="1" x="434"/>
        <item m="1" x="692"/>
        <item x="25"/>
        <item m="1" x="1056"/>
        <item m="1" x="1092"/>
        <item m="1" x="1029"/>
        <item m="1" x="586"/>
        <item m="1" x="1001"/>
        <item m="1" x="1084"/>
        <item m="1" x="825"/>
        <item m="1" x="945"/>
        <item m="1" x="529"/>
        <item m="1" x="486"/>
        <item m="1" x="639"/>
        <item m="1" x="446"/>
        <item m="1" x="1016"/>
        <item m="1" x="948"/>
        <item m="1" x="1018"/>
        <item m="1" x="1065"/>
        <item x="91"/>
        <item x="96"/>
        <item x="97"/>
        <item x="99"/>
        <item x="100"/>
        <item m="1" x="607"/>
        <item x="173"/>
        <item m="1" x="1081"/>
        <item m="1" x="849"/>
        <item m="1" x="980"/>
        <item m="1" x="412"/>
        <item m="1" x="928"/>
        <item m="1" x="756"/>
        <item x="361"/>
        <item m="1" x="830"/>
        <item m="1" x="419"/>
        <item m="1" x="1035"/>
        <item m="1" x="534"/>
        <item x="271"/>
        <item x="270"/>
        <item m="1" x="728"/>
        <item m="1" x="616"/>
        <item m="1" x="599"/>
        <item m="1" x="766"/>
        <item m="1" x="572"/>
        <item x="209"/>
        <item x="239"/>
        <item m="1" x="647"/>
        <item m="1" x="805"/>
        <item x="253"/>
        <item m="1" x="845"/>
        <item m="1" x="910"/>
        <item m="1" x="993"/>
        <item m="1" x="608"/>
        <item m="1" x="391"/>
        <item m="1" x="413"/>
        <item m="1" x="992"/>
        <item m="1" x="767"/>
        <item x="211"/>
        <item m="1" x="844"/>
        <item m="1" x="631"/>
        <item x="142"/>
        <item m="1" x="579"/>
        <item m="1" x="497"/>
        <item x="115"/>
        <item m="1" x="646"/>
        <item m="1" x="1009"/>
        <item m="1" x="820"/>
        <item m="1" x="429"/>
        <item m="1" x="916"/>
        <item m="1" x="665"/>
        <item m="1" x="408"/>
        <item m="1" x="958"/>
        <item m="1" x="724"/>
        <item m="1" x="793"/>
        <item m="1" x="776"/>
        <item m="1" x="745"/>
        <item m="1" x="1097"/>
        <item m="1" x="976"/>
        <item m="1" x="495"/>
        <item m="1" x="620"/>
        <item m="1" x="476"/>
        <item m="1" x="1067"/>
        <item m="1" x="747"/>
        <item m="1" x="796"/>
        <item m="1" x="678"/>
        <item m="1" x="850"/>
        <item m="1" x="786"/>
        <item m="1" x="440"/>
        <item m="1" x="655"/>
        <item m="1" x="511"/>
        <item m="1" x="480"/>
        <item m="1" x="661"/>
        <item m="1" x="668"/>
        <item m="1" x="554"/>
        <item m="1" x="556"/>
        <item x="306"/>
        <item x="318"/>
        <item m="1" x="448"/>
        <item m="1" x="702"/>
        <item m="1" x="1041"/>
        <item m="1" x="494"/>
        <item m="1" x="857"/>
        <item m="1" x="491"/>
        <item m="1" x="882"/>
        <item m="1" x="1055"/>
        <item m="1" x="1091"/>
        <item x="330"/>
        <item m="1" x="919"/>
        <item m="1" x="602"/>
        <item m="1" x="422"/>
        <item m="1" x="496"/>
        <item m="1" x="881"/>
        <item m="1" x="426"/>
        <item m="1" x="649"/>
        <item m="1" x="979"/>
        <item m="1" x="812"/>
        <item m="1" x="1038"/>
        <item m="1" x="595"/>
        <item m="1" x="772"/>
        <item m="1" x="538"/>
        <item x="266"/>
        <item x="279"/>
        <item m="1" x="991"/>
        <item m="1" x="921"/>
        <item m="1" x="743"/>
        <item m="1" x="1082"/>
        <item x="1"/>
        <item m="1" x="720"/>
        <item x="27"/>
        <item m="1" x="600"/>
        <item m="1" x="750"/>
        <item m="1" x="741"/>
        <item x="51"/>
        <item x="52"/>
        <item m="1" x="522"/>
        <item x="87"/>
        <item x="70"/>
        <item m="1" x="740"/>
        <item m="1" x="528"/>
        <item x="89"/>
        <item x="90"/>
        <item x="98"/>
        <item x="101"/>
        <item x="102"/>
        <item m="1" x="1052"/>
        <item x="187"/>
        <item x="186"/>
        <item m="1" x="815"/>
        <item x="188"/>
        <item x="135"/>
        <item m="1" x="855"/>
        <item m="1" x="835"/>
        <item m="1" x="937"/>
        <item m="1" x="1051"/>
        <item m="1" x="943"/>
        <item m="1" x="466"/>
        <item m="1" x="682"/>
        <item m="1" x="403"/>
        <item m="1" x="813"/>
        <item m="1" x="506"/>
        <item x="160"/>
        <item x="161"/>
        <item x="162"/>
        <item x="190"/>
        <item m="1" x="790"/>
        <item m="1" x="984"/>
        <item m="1" x="546"/>
        <item x="217"/>
        <item x="268"/>
        <item m="1" x="901"/>
        <item m="1" x="936"/>
        <item m="1" x="680"/>
        <item m="1" x="774"/>
        <item m="1" x="656"/>
        <item m="1" x="990"/>
        <item m="1" x="831"/>
        <item m="1" x="867"/>
        <item x="205"/>
        <item m="1" x="897"/>
        <item m="1" x="804"/>
        <item m="1" x="398"/>
        <item x="200"/>
        <item m="1" x="789"/>
        <item m="1" x="899"/>
        <item m="1" x="775"/>
        <item m="1" x="752"/>
        <item x="242"/>
        <item m="1" x="644"/>
        <item m="1" x="498"/>
        <item m="1" x="1006"/>
        <item m="1" x="797"/>
        <item m="1" x="704"/>
        <item m="1" x="467"/>
        <item m="1" x="1043"/>
        <item m="1" x="997"/>
        <item m="1" x="739"/>
        <item m="1" x="749"/>
        <item m="1" x="589"/>
        <item m="1" x="507"/>
        <item m="1" x="888"/>
        <item m="1" x="650"/>
        <item m="1" x="423"/>
        <item m="1" x="896"/>
        <item x="298"/>
        <item m="1" x="1072"/>
        <item m="1" x="567"/>
        <item m="1" x="698"/>
        <item m="1" x="544"/>
        <item m="1" x="760"/>
        <item m="1" x="848"/>
        <item m="1" x="798"/>
        <item m="1" x="609"/>
        <item m="1" x="1033"/>
        <item x="39"/>
        <item m="1" x="481"/>
        <item m="1" x="1088"/>
        <item x="79"/>
        <item m="1" x="926"/>
        <item x="141"/>
        <item m="1" x="543"/>
        <item m="1" x="548"/>
        <item m="1" x="814"/>
        <item x="374"/>
        <item m="1" x="581"/>
        <item m="1" x="1076"/>
        <item m="1" x="759"/>
        <item m="1" x="795"/>
        <item m="1" x="455"/>
        <item m="1" x="974"/>
        <item m="1" x="864"/>
        <item m="1" x="520"/>
        <item m="1" x="1039"/>
        <item m="1" x="821"/>
        <item m="1" x="689"/>
        <item m="1" x="998"/>
        <item m="1" x="944"/>
        <item m="1" x="559"/>
        <item m="1" x="915"/>
        <item x="282"/>
        <item m="1" x="908"/>
        <item m="1" x="433"/>
        <item m="1" x="810"/>
        <item m="1" x="1027"/>
        <item m="1" x="951"/>
        <item m="1" x="961"/>
        <item m="1" x="660"/>
        <item m="1" x="621"/>
        <item m="1" x="852"/>
        <item m="1" x="673"/>
        <item m="1" x="985"/>
        <item m="1" x="407"/>
        <item x="140"/>
        <item m="1" x="721"/>
        <item x="4"/>
        <item x="5"/>
        <item x="9"/>
        <item x="15"/>
        <item m="1" x="541"/>
        <item x="17"/>
        <item x="19"/>
        <item m="1" x="986"/>
        <item x="26"/>
        <item x="7"/>
        <item m="1" x="571"/>
        <item x="34"/>
        <item x="41"/>
        <item x="42"/>
        <item x="44"/>
        <item x="45"/>
        <item m="1" x="484"/>
        <item m="1" x="527"/>
        <item x="48"/>
        <item m="1" x="891"/>
        <item m="1" x="583"/>
        <item x="64"/>
        <item x="66"/>
        <item m="1" x="393"/>
        <item x="68"/>
        <item x="69"/>
        <item x="74"/>
        <item x="75"/>
        <item x="76"/>
        <item x="77"/>
        <item x="78"/>
        <item x="104"/>
        <item x="110"/>
        <item x="113"/>
        <item m="1" x="389"/>
        <item x="114"/>
        <item m="1" x="624"/>
        <item m="1" x="1068"/>
        <item m="1" x="450"/>
        <item m="1" x="428"/>
        <item x="125"/>
        <item x="131"/>
        <item x="132"/>
        <item x="133"/>
        <item x="120"/>
        <item x="134"/>
        <item x="137"/>
        <item x="138"/>
        <item m="1" x="562"/>
        <item x="147"/>
        <item x="149"/>
        <item x="150"/>
        <item x="154"/>
        <item x="159"/>
        <item m="1" x="519"/>
        <item m="1" x="861"/>
        <item m="1" x="764"/>
        <item m="1" x="474"/>
        <item x="168"/>
        <item x="170"/>
        <item x="172"/>
        <item m="1" x="1078"/>
        <item x="176"/>
        <item m="1" x="615"/>
        <item x="178"/>
        <item m="1" x="905"/>
        <item m="1" x="794"/>
        <item m="1" x="563"/>
        <item x="180"/>
        <item x="181"/>
        <item m="1" x="578"/>
        <item x="182"/>
        <item x="183"/>
        <item m="1" x="1013"/>
        <item x="195"/>
        <item m="1" x="817"/>
        <item x="196"/>
        <item m="1" x="1054"/>
        <item m="1" x="487"/>
        <item m="1" x="629"/>
        <item m="1" x="871"/>
        <item x="202"/>
        <item x="203"/>
        <item m="1" x="456"/>
        <item x="208"/>
        <item m="1" x="657"/>
        <item m="1" x="460"/>
        <item m="1" x="1077"/>
        <item x="219"/>
        <item m="1" x="699"/>
        <item m="1" x="593"/>
        <item m="1" x="635"/>
        <item m="1" x="565"/>
        <item x="224"/>
        <item m="1" x="911"/>
        <item x="227"/>
        <item m="1" x="1069"/>
        <item x="229"/>
        <item m="1" x="800"/>
        <item x="231"/>
        <item x="232"/>
        <item m="1" x="832"/>
        <item m="1" x="606"/>
        <item x="234"/>
        <item x="235"/>
        <item m="1" x="851"/>
        <item x="237"/>
        <item x="241"/>
        <item x="244"/>
        <item m="1" x="969"/>
        <item x="245"/>
        <item x="250"/>
        <item x="251"/>
        <item x="252"/>
        <item m="1" x="535"/>
        <item x="302"/>
        <item m="1" x="757"/>
        <item m="1" x="500"/>
        <item x="123"/>
        <item m="1" x="932"/>
        <item m="1" x="654"/>
        <item m="1" x="394"/>
        <item x="280"/>
        <item m="1" x="773"/>
        <item m="1" x="930"/>
        <item x="290"/>
        <item x="294"/>
        <item x="295"/>
        <item x="296"/>
        <item x="297"/>
        <item x="299"/>
        <item m="1" x="524"/>
        <item x="351"/>
        <item m="1" x="576"/>
        <item m="1" x="575"/>
        <item x="304"/>
        <item m="1" x="453"/>
        <item x="305"/>
        <item m="1" x="869"/>
        <item x="312"/>
        <item x="314"/>
        <item m="1" x="987"/>
        <item m="1" x="873"/>
        <item x="319"/>
        <item x="320"/>
        <item m="1" x="839"/>
        <item m="1" x="716"/>
        <item x="324"/>
        <item x="325"/>
        <item x="326"/>
        <item x="327"/>
        <item m="1" x="1089"/>
        <item x="249"/>
        <item m="1" x="973"/>
        <item m="1" x="503"/>
        <item x="334"/>
        <item m="1" x="874"/>
        <item m="1" x="596"/>
        <item m="1" x="863"/>
        <item m="1" x="468"/>
        <item m="1" x="784"/>
        <item x="340"/>
        <item x="341"/>
        <item x="342"/>
        <item m="1" x="859"/>
        <item m="1" x="1014"/>
        <item m="1" x="587"/>
        <item m="1" x="1008"/>
        <item m="1" x="441"/>
        <item m="1" x="878"/>
        <item x="344"/>
        <item x="345"/>
        <item x="346"/>
        <item m="1" x="701"/>
        <item m="1" x="717"/>
        <item m="1" x="569"/>
        <item m="1" x="879"/>
        <item x="362"/>
        <item x="363"/>
        <item x="364"/>
        <item x="366"/>
        <item x="367"/>
        <item m="1" x="415"/>
        <item x="368"/>
        <item m="1" x="588"/>
        <item m="1" x="518"/>
        <item m="1" x="924"/>
        <item x="54"/>
        <item m="1" x="887"/>
        <item m="1" x="435"/>
        <item x="375"/>
        <item x="377"/>
        <item m="1" x="903"/>
        <item x="380"/>
        <item m="1" x="504"/>
        <item x="387"/>
        <item m="1" x="549"/>
        <item m="1" x="703"/>
        <item x="73"/>
        <item x="109"/>
        <item x="222"/>
        <item x="267"/>
        <item x="240"/>
        <item m="1" x="475"/>
        <item x="2"/>
        <item x="6"/>
        <item x="11"/>
        <item x="12"/>
        <item x="13"/>
        <item x="14"/>
        <item x="16"/>
        <item x="18"/>
        <item x="20"/>
        <item x="21"/>
        <item x="22"/>
        <item x="30"/>
        <item x="31"/>
        <item x="32"/>
        <item x="35"/>
        <item x="36"/>
        <item x="38"/>
        <item x="43"/>
        <item x="46"/>
        <item x="55"/>
        <item x="56"/>
        <item x="58"/>
        <item x="59"/>
        <item x="60"/>
        <item x="61"/>
        <item x="62"/>
        <item x="65"/>
        <item x="67"/>
        <item x="71"/>
        <item x="72"/>
        <item x="80"/>
        <item x="81"/>
        <item x="82"/>
        <item x="83"/>
        <item x="84"/>
        <item x="86"/>
        <item x="95"/>
        <item x="103"/>
        <item x="106"/>
        <item x="108"/>
        <item x="111"/>
        <item x="116"/>
        <item x="117"/>
        <item x="118"/>
        <item x="119"/>
        <item x="121"/>
        <item x="124"/>
        <item x="129"/>
        <item x="130"/>
        <item x="143"/>
        <item x="144"/>
        <item x="145"/>
        <item x="146"/>
        <item x="151"/>
        <item x="152"/>
        <item x="155"/>
        <item x="156"/>
        <item x="157"/>
        <item x="158"/>
        <item x="163"/>
        <item x="164"/>
        <item x="165"/>
        <item x="166"/>
        <item x="167"/>
        <item x="169"/>
        <item x="175"/>
        <item x="177"/>
        <item x="179"/>
        <item x="184"/>
        <item x="191"/>
        <item x="193"/>
        <item x="194"/>
        <item x="197"/>
        <item x="198"/>
        <item x="199"/>
        <item x="201"/>
        <item x="206"/>
        <item x="207"/>
        <item x="210"/>
        <item x="212"/>
        <item x="213"/>
        <item x="214"/>
        <item x="215"/>
        <item x="216"/>
        <item x="218"/>
        <item x="220"/>
        <item x="221"/>
        <item x="223"/>
        <item x="225"/>
        <item x="226"/>
        <item x="228"/>
        <item x="230"/>
        <item x="233"/>
        <item x="236"/>
        <item x="238"/>
        <item x="246"/>
        <item x="247"/>
        <item x="248"/>
        <item x="254"/>
        <item x="255"/>
        <item x="256"/>
        <item x="257"/>
        <item x="258"/>
        <item x="259"/>
        <item x="260"/>
        <item x="261"/>
        <item x="262"/>
        <item x="263"/>
        <item x="264"/>
        <item x="265"/>
        <item x="269"/>
        <item x="273"/>
        <item x="274"/>
        <item x="275"/>
        <item x="276"/>
        <item x="277"/>
        <item x="278"/>
        <item x="281"/>
        <item x="283"/>
        <item x="285"/>
        <item x="286"/>
        <item x="287"/>
        <item x="291"/>
        <item x="292"/>
        <item x="293"/>
        <item x="300"/>
        <item x="301"/>
        <item x="303"/>
        <item x="307"/>
        <item x="308"/>
        <item x="309"/>
        <item x="310"/>
        <item x="311"/>
        <item x="313"/>
        <item x="316"/>
        <item x="317"/>
        <item x="321"/>
        <item x="322"/>
        <item x="328"/>
        <item x="332"/>
        <item x="336"/>
        <item x="337"/>
        <item x="338"/>
        <item x="339"/>
        <item x="347"/>
        <item x="348"/>
        <item x="349"/>
        <item x="350"/>
        <item x="352"/>
        <item x="353"/>
        <item x="354"/>
        <item x="355"/>
        <item x="356"/>
        <item x="357"/>
        <item x="358"/>
        <item x="369"/>
        <item x="370"/>
        <item x="371"/>
        <item x="372"/>
        <item x="373"/>
        <item x="376"/>
        <item x="378"/>
        <item x="379"/>
        <item x="381"/>
        <item x="382"/>
        <item x="383"/>
        <item x="385"/>
        <item x="386"/>
        <item t="default"/>
      </items>
    </pivotField>
    <pivotField compact="0" outline="0" subtotalTop="0" showAll="0" includeNewItemsInFilter="1" defaultSubtotal="0"/>
    <pivotField compact="0" outline="0" subtotalTop="0" showAll="0" includeNewItemsInFilter="1"/>
    <pivotField compact="0" outline="0" subtotalTop="0" showAll="0" includeNewItemsInFilter="1" defaultSubtotal="0"/>
    <pivotField compact="0" outline="0" showAll="0" defaultSubtotal="0"/>
    <pivotField compact="0" outline="0" showAll="0" defaultSubtotal="0"/>
    <pivotField dataField="1" compact="0" outline="0" subtotalTop="0" showAll="0" includeNewItemsInFilter="1"/>
  </pivotFields>
  <rowFields count="2">
    <field x="2"/>
    <field x="3"/>
  </rowFields>
  <rowItems count="54">
    <i>
      <x v="1"/>
      <x v="5"/>
    </i>
    <i r="1">
      <x v="11"/>
    </i>
    <i r="1">
      <x v="13"/>
    </i>
    <i r="1">
      <x v="14"/>
    </i>
    <i r="1">
      <x v="18"/>
    </i>
    <i r="1">
      <x v="19"/>
    </i>
    <i r="1">
      <x v="22"/>
    </i>
    <i r="1">
      <x v="23"/>
    </i>
    <i r="1">
      <x v="24"/>
    </i>
    <i r="1">
      <x v="26"/>
    </i>
    <i r="1">
      <x v="27"/>
    </i>
    <i r="1">
      <x v="28"/>
    </i>
    <i r="1">
      <x v="30"/>
    </i>
    <i r="1">
      <x v="35"/>
    </i>
    <i r="1">
      <x v="36"/>
    </i>
    <i r="1">
      <x v="46"/>
    </i>
    <i r="1">
      <x v="52"/>
    </i>
    <i r="1">
      <x v="53"/>
    </i>
    <i r="1">
      <x v="54"/>
    </i>
    <i r="1">
      <x v="55"/>
    </i>
    <i r="1">
      <x v="56"/>
    </i>
    <i r="1">
      <x v="57"/>
    </i>
    <i r="1">
      <x v="58"/>
    </i>
    <i r="1">
      <x v="61"/>
    </i>
    <i r="1">
      <x v="63"/>
    </i>
    <i r="1">
      <x v="64"/>
    </i>
    <i t="default">
      <x v="1"/>
    </i>
    <i>
      <x v="2"/>
      <x v="1"/>
    </i>
    <i r="1">
      <x v="3"/>
    </i>
    <i r="1">
      <x v="6"/>
    </i>
    <i r="1">
      <x v="7"/>
    </i>
    <i r="1">
      <x v="8"/>
    </i>
    <i r="1">
      <x v="10"/>
    </i>
    <i r="1">
      <x v="12"/>
    </i>
    <i r="1">
      <x v="15"/>
    </i>
    <i r="1">
      <x v="20"/>
    </i>
    <i r="1">
      <x v="21"/>
    </i>
    <i r="1">
      <x v="25"/>
    </i>
    <i r="1">
      <x v="29"/>
    </i>
    <i r="1">
      <x v="32"/>
    </i>
    <i r="1">
      <x v="34"/>
    </i>
    <i r="1">
      <x v="37"/>
    </i>
    <i r="1">
      <x v="38"/>
    </i>
    <i r="1">
      <x v="43"/>
    </i>
    <i r="1">
      <x v="44"/>
    </i>
    <i r="1">
      <x v="47"/>
    </i>
    <i r="1">
      <x v="48"/>
    </i>
    <i r="1">
      <x v="49"/>
    </i>
    <i r="1">
      <x v="50"/>
    </i>
    <i r="1">
      <x v="60"/>
    </i>
    <i r="1">
      <x v="62"/>
    </i>
    <i r="1">
      <x v="65"/>
    </i>
    <i t="default">
      <x v="2"/>
    </i>
    <i t="grand">
      <x/>
    </i>
  </rowItems>
  <colFields count="1">
    <field x="1"/>
  </colFields>
  <colItems count="32">
    <i>
      <x/>
    </i>
    <i>
      <x v="1"/>
    </i>
    <i>
      <x v="3"/>
    </i>
    <i>
      <x v="4"/>
    </i>
    <i>
      <x v="5"/>
    </i>
    <i>
      <x v="7"/>
    </i>
    <i>
      <x v="8"/>
    </i>
    <i>
      <x v="31"/>
    </i>
    <i>
      <x v="33"/>
    </i>
    <i>
      <x v="34"/>
    </i>
    <i>
      <x v="35"/>
    </i>
    <i>
      <x v="36"/>
    </i>
    <i>
      <x v="37"/>
    </i>
    <i>
      <x v="38"/>
    </i>
    <i>
      <x v="39"/>
    </i>
    <i>
      <x v="40"/>
    </i>
    <i>
      <x v="41"/>
    </i>
    <i>
      <x v="42"/>
    </i>
    <i>
      <x v="43"/>
    </i>
    <i>
      <x v="46"/>
    </i>
    <i>
      <x v="47"/>
    </i>
    <i>
      <x v="49"/>
    </i>
    <i>
      <x v="50"/>
    </i>
    <i>
      <x v="51"/>
    </i>
    <i>
      <x v="52"/>
    </i>
    <i>
      <x v="53"/>
    </i>
    <i>
      <x v="54"/>
    </i>
    <i>
      <x v="55"/>
    </i>
    <i>
      <x v="56"/>
    </i>
    <i>
      <x v="57"/>
    </i>
    <i>
      <x v="58"/>
    </i>
    <i t="grand">
      <x/>
    </i>
  </colItems>
  <dataFields count="1">
    <dataField name="Sum of Grand Total" fld="12" baseField="0" baseItem="0" numFmtId="2"/>
  </dataFields>
  <formats count="78">
    <format dxfId="186">
      <pivotArea dataOnly="0" outline="0" fieldPosition="0">
        <references count="1">
          <reference field="3" count="0" defaultSubtotal="1"/>
        </references>
      </pivotArea>
    </format>
    <format dxfId="185">
      <pivotArea dataOnly="0" outline="0" fieldPosition="0">
        <references count="1">
          <reference field="3" count="0" defaultSubtotal="1"/>
        </references>
      </pivotArea>
    </format>
    <format dxfId="184">
      <pivotArea dataOnly="0" labelOnly="1" outline="0" fieldPosition="0">
        <references count="1">
          <reference field="3" count="1" defaultSubtotal="1">
            <x v="1"/>
          </reference>
        </references>
      </pivotArea>
    </format>
    <format dxfId="183">
      <pivotArea dataOnly="0" labelOnly="1" outline="0" fieldPosition="0">
        <references count="1">
          <reference field="3" count="1" defaultSubtotal="1">
            <x v="2"/>
          </reference>
        </references>
      </pivotArea>
    </format>
    <format dxfId="182">
      <pivotArea dataOnly="0" labelOnly="1" outline="0" fieldPosition="0">
        <references count="1">
          <reference field="3" count="1" defaultSubtotal="1">
            <x v="3"/>
          </reference>
        </references>
      </pivotArea>
    </format>
    <format dxfId="181">
      <pivotArea dataOnly="0" labelOnly="1" outline="0" fieldPosition="0">
        <references count="1">
          <reference field="3" count="1" defaultSubtotal="1">
            <x v="4"/>
          </reference>
        </references>
      </pivotArea>
    </format>
    <format dxfId="180">
      <pivotArea dataOnly="0" labelOnly="1" outline="0" fieldPosition="0">
        <references count="1">
          <reference field="3" count="1" defaultSubtotal="1">
            <x v="5"/>
          </reference>
        </references>
      </pivotArea>
    </format>
    <format dxfId="179">
      <pivotArea dataOnly="0" labelOnly="1" outline="0" fieldPosition="0">
        <references count="1">
          <reference field="3" count="1" defaultSubtotal="1">
            <x v="6"/>
          </reference>
        </references>
      </pivotArea>
    </format>
    <format dxfId="178">
      <pivotArea dataOnly="0" labelOnly="1" outline="0" fieldPosition="0">
        <references count="1">
          <reference field="3" count="1" defaultSubtotal="1">
            <x v="7"/>
          </reference>
        </references>
      </pivotArea>
    </format>
    <format dxfId="177">
      <pivotArea dataOnly="0" labelOnly="1" outline="0" fieldPosition="0">
        <references count="1">
          <reference field="3" count="1" defaultSubtotal="1">
            <x v="8"/>
          </reference>
        </references>
      </pivotArea>
    </format>
    <format dxfId="176">
      <pivotArea dataOnly="0" labelOnly="1" outline="0" fieldPosition="0">
        <references count="1">
          <reference field="3" count="1" defaultSubtotal="1">
            <x v="9"/>
          </reference>
        </references>
      </pivotArea>
    </format>
    <format dxfId="175">
      <pivotArea dataOnly="0" labelOnly="1" outline="0" fieldPosition="0">
        <references count="1">
          <reference field="3" count="1" defaultSubtotal="1">
            <x v="10"/>
          </reference>
        </references>
      </pivotArea>
    </format>
    <format dxfId="174">
      <pivotArea dataOnly="0" labelOnly="1" outline="0" fieldPosition="0">
        <references count="1">
          <reference field="3" count="1" defaultSubtotal="1">
            <x v="11"/>
          </reference>
        </references>
      </pivotArea>
    </format>
    <format dxfId="173">
      <pivotArea dataOnly="0" labelOnly="1" outline="0" fieldPosition="0">
        <references count="1">
          <reference field="3" count="1" defaultSubtotal="1">
            <x v="12"/>
          </reference>
        </references>
      </pivotArea>
    </format>
    <format dxfId="172">
      <pivotArea dataOnly="0" labelOnly="1" outline="0" fieldPosition="0">
        <references count="1">
          <reference field="3" count="1" defaultSubtotal="1">
            <x v="13"/>
          </reference>
        </references>
      </pivotArea>
    </format>
    <format dxfId="171">
      <pivotArea dataOnly="0" labelOnly="1" outline="0" fieldPosition="0">
        <references count="1">
          <reference field="3" count="1" defaultSubtotal="1">
            <x v="14"/>
          </reference>
        </references>
      </pivotArea>
    </format>
    <format dxfId="170">
      <pivotArea dataOnly="0" labelOnly="1" outline="0" fieldPosition="0">
        <references count="1">
          <reference field="3" count="1" defaultSubtotal="1">
            <x v="15"/>
          </reference>
        </references>
      </pivotArea>
    </format>
    <format dxfId="169">
      <pivotArea dataOnly="0" labelOnly="1" outline="0" fieldPosition="0">
        <references count="1">
          <reference field="3" count="1" defaultSubtotal="1">
            <x v="16"/>
          </reference>
        </references>
      </pivotArea>
    </format>
    <format dxfId="168">
      <pivotArea dataOnly="0" labelOnly="1" outline="0" fieldPosition="0">
        <references count="1">
          <reference field="3" count="1" defaultSubtotal="1">
            <x v="18"/>
          </reference>
        </references>
      </pivotArea>
    </format>
    <format dxfId="167">
      <pivotArea dataOnly="0" labelOnly="1" outline="0" fieldPosition="0">
        <references count="1">
          <reference field="3" count="1" defaultSubtotal="1">
            <x v="19"/>
          </reference>
        </references>
      </pivotArea>
    </format>
    <format dxfId="166">
      <pivotArea dataOnly="0" labelOnly="1" outline="0" fieldPosition="0">
        <references count="1">
          <reference field="3" count="1" defaultSubtotal="1">
            <x v="20"/>
          </reference>
        </references>
      </pivotArea>
    </format>
    <format dxfId="165">
      <pivotArea dataOnly="0" labelOnly="1" outline="0" fieldPosition="0">
        <references count="1">
          <reference field="3" count="1" defaultSubtotal="1">
            <x v="21"/>
          </reference>
        </references>
      </pivotArea>
    </format>
    <format dxfId="164">
      <pivotArea dataOnly="0" labelOnly="1" outline="0" fieldPosition="0">
        <references count="1">
          <reference field="3" count="1" defaultSubtotal="1">
            <x v="22"/>
          </reference>
        </references>
      </pivotArea>
    </format>
    <format dxfId="163">
      <pivotArea dataOnly="0" labelOnly="1" outline="0" fieldPosition="0">
        <references count="1">
          <reference field="3" count="1" defaultSubtotal="1">
            <x v="23"/>
          </reference>
        </references>
      </pivotArea>
    </format>
    <format dxfId="162">
      <pivotArea dataOnly="0" labelOnly="1" outline="0" fieldPosition="0">
        <references count="1">
          <reference field="3" count="1" defaultSubtotal="1">
            <x v="24"/>
          </reference>
        </references>
      </pivotArea>
    </format>
    <format dxfId="161">
      <pivotArea dataOnly="0" labelOnly="1" outline="0" fieldPosition="0">
        <references count="1">
          <reference field="3" count="1" defaultSubtotal="1">
            <x v="25"/>
          </reference>
        </references>
      </pivotArea>
    </format>
    <format dxfId="160">
      <pivotArea dataOnly="0" labelOnly="1" outline="0" fieldPosition="0">
        <references count="1">
          <reference field="3" count="1" defaultSubtotal="1">
            <x v="26"/>
          </reference>
        </references>
      </pivotArea>
    </format>
    <format dxfId="159">
      <pivotArea dataOnly="0" labelOnly="1" outline="0" fieldPosition="0">
        <references count="1">
          <reference field="3" count="1" defaultSubtotal="1">
            <x v="27"/>
          </reference>
        </references>
      </pivotArea>
    </format>
    <format dxfId="158">
      <pivotArea dataOnly="0" labelOnly="1" outline="0" fieldPosition="0">
        <references count="1">
          <reference field="3" count="1" defaultSubtotal="1">
            <x v="28"/>
          </reference>
        </references>
      </pivotArea>
    </format>
    <format dxfId="157">
      <pivotArea dataOnly="0" labelOnly="1" outline="0" fieldPosition="0">
        <references count="1">
          <reference field="3" count="1" defaultSubtotal="1">
            <x v="29"/>
          </reference>
        </references>
      </pivotArea>
    </format>
    <format dxfId="156">
      <pivotArea dataOnly="0" labelOnly="1" outline="0" fieldPosition="0">
        <references count="1">
          <reference field="3" count="1" defaultSubtotal="1">
            <x v="30"/>
          </reference>
        </references>
      </pivotArea>
    </format>
    <format dxfId="155">
      <pivotArea dataOnly="0" labelOnly="1" outline="0" fieldPosition="0">
        <references count="1">
          <reference field="3" count="1" defaultSubtotal="1">
            <x v="31"/>
          </reference>
        </references>
      </pivotArea>
    </format>
    <format dxfId="154">
      <pivotArea dataOnly="0" labelOnly="1" outline="0" fieldPosition="0">
        <references count="1">
          <reference field="3" count="1" defaultSubtotal="1">
            <x v="32"/>
          </reference>
        </references>
      </pivotArea>
    </format>
    <format dxfId="153">
      <pivotArea dataOnly="0" labelOnly="1" outline="0" fieldPosition="0">
        <references count="1">
          <reference field="3" count="1" defaultSubtotal="1">
            <x v="34"/>
          </reference>
        </references>
      </pivotArea>
    </format>
    <format dxfId="152">
      <pivotArea dataOnly="0" labelOnly="1" outline="0" fieldPosition="0">
        <references count="1">
          <reference field="3" count="1" defaultSubtotal="1">
            <x v="35"/>
          </reference>
        </references>
      </pivotArea>
    </format>
    <format dxfId="151">
      <pivotArea dataOnly="0" labelOnly="1" outline="0" fieldPosition="0">
        <references count="1">
          <reference field="3" count="1" defaultSubtotal="1">
            <x v="36"/>
          </reference>
        </references>
      </pivotArea>
    </format>
    <format dxfId="150">
      <pivotArea dataOnly="0" labelOnly="1" outline="0" fieldPosition="0">
        <references count="1">
          <reference field="3" count="1" defaultSubtotal="1">
            <x v="37"/>
          </reference>
        </references>
      </pivotArea>
    </format>
    <format dxfId="149">
      <pivotArea dataOnly="0" labelOnly="1" outline="0" fieldPosition="0">
        <references count="1">
          <reference field="3" count="1" defaultSubtotal="1">
            <x v="38"/>
          </reference>
        </references>
      </pivotArea>
    </format>
    <format dxfId="148">
      <pivotArea field="3" type="button" dataOnly="0" labelOnly="1" outline="0" axis="axisRow" fieldPosition="1"/>
    </format>
    <format dxfId="147">
      <pivotArea field="4" type="button" dataOnly="0" labelOnly="1" outline="0" fieldPosition="4"/>
    </format>
    <format dxfId="146">
      <pivotArea field="5" type="button" dataOnly="0" labelOnly="1" outline="0" fieldPosition="5"/>
    </format>
    <format dxfId="145">
      <pivotArea field="6" type="button" dataOnly="0" labelOnly="1" outline="0" fieldPosition="6"/>
    </format>
    <format dxfId="144">
      <pivotArea dataOnly="0" labelOnly="1" grandCol="1" outline="0" fieldPosition="0"/>
    </format>
    <format dxfId="143">
      <pivotArea field="3" type="button" dataOnly="0" labelOnly="1" outline="0" axis="axisRow" fieldPosition="1"/>
    </format>
    <format dxfId="142">
      <pivotArea field="4" type="button" dataOnly="0" labelOnly="1" outline="0" fieldPosition="4"/>
    </format>
    <format dxfId="141">
      <pivotArea field="5" type="button" dataOnly="0" labelOnly="1" outline="0" fieldPosition="5"/>
    </format>
    <format dxfId="140">
      <pivotArea field="6" type="button" dataOnly="0" labelOnly="1" outline="0" fieldPosition="6"/>
    </format>
    <format dxfId="139">
      <pivotArea dataOnly="0" labelOnly="1" grandCol="1" outline="0" fieldPosition="0"/>
    </format>
    <format dxfId="138">
      <pivotArea field="3" type="button" dataOnly="0" labelOnly="1" outline="0" axis="axisRow" fieldPosition="1"/>
    </format>
    <format dxfId="137">
      <pivotArea field="4" type="button" dataOnly="0" labelOnly="1" outline="0" fieldPosition="4"/>
    </format>
    <format dxfId="136">
      <pivotArea field="5" type="button" dataOnly="0" labelOnly="1" outline="0" fieldPosition="5"/>
    </format>
    <format dxfId="135">
      <pivotArea field="6" type="button" dataOnly="0" labelOnly="1" outline="0" fieldPosition="6"/>
    </format>
    <format dxfId="134">
      <pivotArea dataOnly="0" labelOnly="1" grandCol="1" outline="0" fieldPosition="0"/>
    </format>
    <format dxfId="133">
      <pivotArea dataOnly="0" grandRow="1" outline="0" fieldPosition="0"/>
    </format>
    <format dxfId="132">
      <pivotArea dataOnly="0" grandRow="1" outline="0" fieldPosition="0"/>
    </format>
    <format dxfId="131">
      <pivotArea outline="0" fieldPosition="0"/>
    </format>
    <format dxfId="130">
      <pivotArea outline="0" fieldPosition="0">
        <references count="1">
          <reference field="2" count="2" selected="0" defaultSubtotal="1">
            <x v="1"/>
            <x v="2"/>
          </reference>
        </references>
      </pivotArea>
    </format>
    <format dxfId="129">
      <pivotArea dataOnly="0" labelOnly="1" outline="0" fieldPosition="0">
        <references count="2">
          <reference field="2" count="1" selected="0">
            <x v="2"/>
          </reference>
          <reference field="3" count="21">
            <x v="1"/>
            <x v="2"/>
            <x v="3"/>
            <x v="4"/>
            <x v="6"/>
            <x v="7"/>
            <x v="8"/>
            <x v="9"/>
            <x v="10"/>
            <x v="12"/>
            <x v="15"/>
            <x v="16"/>
            <x v="20"/>
            <x v="21"/>
            <x v="25"/>
            <x v="29"/>
            <x v="31"/>
            <x v="32"/>
            <x v="34"/>
            <x v="37"/>
            <x v="38"/>
          </reference>
        </references>
      </pivotArea>
    </format>
    <format dxfId="128">
      <pivotArea dataOnly="0" labelOnly="1" outline="0" fieldPosition="0">
        <references count="2">
          <reference field="2" count="1" selected="0">
            <x v="1"/>
          </reference>
          <reference field="3" count="15">
            <x v="5"/>
            <x v="11"/>
            <x v="13"/>
            <x v="14"/>
            <x v="18"/>
            <x v="19"/>
            <x v="22"/>
            <x v="23"/>
            <x v="24"/>
            <x v="26"/>
            <x v="27"/>
            <x v="28"/>
            <x v="30"/>
            <x v="35"/>
            <x v="36"/>
          </reference>
        </references>
      </pivotArea>
    </format>
    <format dxfId="127">
      <pivotArea outline="0" fieldPosition="0"/>
    </format>
    <format dxfId="126">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125">
      <pivotArea dataOnly="0" labelOnly="1" grandCol="1" outline="0" fieldPosition="0"/>
    </format>
    <format dxfId="124">
      <pivotArea dataOnly="0" labelOnly="1" grandCol="1" outline="0" fieldPosition="0"/>
    </format>
    <format dxfId="123">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122">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121">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120">
      <pivotArea dataOnly="0" outline="0" fieldPosition="0">
        <references count="1">
          <reference field="2" count="0" defaultSubtotal="1"/>
        </references>
      </pivotArea>
    </format>
    <format dxfId="119">
      <pivotArea grandRow="1" outline="0" fieldPosition="0"/>
    </format>
    <format dxfId="118">
      <pivotArea dataOnly="0" labelOnly="1" grandRow="1" outline="0" fieldPosition="0"/>
    </format>
    <format dxfId="117">
      <pivotArea outline="0" fieldPosition="0">
        <references count="1">
          <reference field="2" count="1" selected="0" defaultSubtotal="1">
            <x v="2"/>
          </reference>
        </references>
      </pivotArea>
    </format>
    <format dxfId="116">
      <pivotArea dataOnly="0" labelOnly="1" outline="0" fieldPosition="0">
        <references count="1">
          <reference field="2" count="1" defaultSubtotal="1">
            <x v="2"/>
          </reference>
        </references>
      </pivotArea>
    </format>
    <format dxfId="115">
      <pivotArea outline="0" fieldPosition="0">
        <references count="1">
          <reference field="2" count="1" selected="0" defaultSubtotal="1">
            <x v="1"/>
          </reference>
        </references>
      </pivotArea>
    </format>
    <format dxfId="114">
      <pivotArea dataOnly="0" labelOnly="1" outline="0" fieldPosition="0">
        <references count="1">
          <reference field="2" count="1" defaultSubtotal="1">
            <x v="1"/>
          </reference>
        </references>
      </pivotArea>
    </format>
    <format dxfId="113">
      <pivotArea grandCol="1" outline="0" fieldPosition="0"/>
    </format>
    <format dxfId="112">
      <pivotArea outline="0" fieldPosition="0">
        <references count="1">
          <reference field="2" count="1" selected="0" defaultSubtotal="1">
            <x v="1"/>
          </reference>
        </references>
      </pivotArea>
    </format>
    <format dxfId="111">
      <pivotArea dataOnly="0" labelOnly="1" outline="0" fieldPosition="0">
        <references count="1">
          <reference field="2" count="1" defaultSubtotal="1">
            <x v="1"/>
          </reference>
        </references>
      </pivotArea>
    </format>
    <format dxfId="110">
      <pivotArea outline="0" fieldPosition="0">
        <references count="1">
          <reference field="2" count="1" selected="0" defaultSubtotal="1">
            <x v="2"/>
          </reference>
        </references>
      </pivotArea>
    </format>
    <format dxfId="109">
      <pivotArea dataOnly="0" labelOnly="1" outline="0" fieldPosition="0">
        <references count="1">
          <reference field="2" count="1" defaultSubtotal="1">
            <x v="2"/>
          </reference>
        </references>
      </pivotArea>
    </format>
  </formats>
  <pivotTableStyleInfo showRowHeaders="1" showColHeaders="1" showRowStripes="0" showColStripes="0" showLastColumn="1"/>
</pivotTableDefinition>
</file>

<file path=xl/pivotTables/pivotTable6.xml><?xml version="1.0" encoding="utf-8"?>
<pivotTableDefinition xmlns="http://schemas.openxmlformats.org/spreadsheetml/2006/main" name="PivotTable1" cacheId="197"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location ref="A3:O78" firstHeaderRow="1" firstDataRow="2" firstDataCol="3"/>
  <pivotFields count="13">
    <pivotField compact="0" outline="0" subtotalTop="0" showAll="0" includeNewItemsInFilter="1"/>
    <pivotField compact="0" outline="0" subtotalTop="0" showAll="0" includeNewItemsInFilter="1"/>
    <pivotField axis="axisRow" compact="0" outline="0" subtotalTop="0" showAll="0" includeNewItemsInFilter="1">
      <items count="7">
        <item x="3"/>
        <item x="0"/>
        <item x="1"/>
        <item x="2"/>
        <item x="4"/>
        <item m="1" x="5"/>
        <item t="default"/>
      </items>
    </pivotField>
    <pivotField axis="axisRow" compact="0" outline="0" subtotalTop="0" showAll="0" includeNewItemsInFilter="1">
      <items count="67">
        <item h="1" x="33"/>
        <item x="41"/>
        <item m="1" x="60"/>
        <item x="17"/>
        <item m="1" x="61"/>
        <item x="44"/>
        <item x="18"/>
        <item x="19"/>
        <item x="42"/>
        <item m="1" x="58"/>
        <item x="34"/>
        <item x="3"/>
        <item x="54"/>
        <item x="53"/>
        <item x="0"/>
        <item x="31"/>
        <item m="1" x="57"/>
        <item h="1" x="32"/>
        <item x="49"/>
        <item x="9"/>
        <item x="35"/>
        <item x="26"/>
        <item x="47"/>
        <item x="12"/>
        <item x="40"/>
        <item x="27"/>
        <item x="36"/>
        <item x="45"/>
        <item x="10"/>
        <item x="29"/>
        <item x="11"/>
        <item m="1" x="55"/>
        <item x="28"/>
        <item h="1" x="16"/>
        <item x="38"/>
        <item x="1"/>
        <item x="51"/>
        <item x="30"/>
        <item x="43"/>
        <item h="1" x="39"/>
        <item m="1" x="59"/>
        <item m="1" x="64"/>
        <item m="1" x="65"/>
        <item x="52"/>
        <item x="20"/>
        <item m="1" x="63"/>
        <item x="14"/>
        <item x="46"/>
        <item x="21"/>
        <item x="25"/>
        <item x="24"/>
        <item m="1" x="56"/>
        <item x="8"/>
        <item x="48"/>
        <item x="15"/>
        <item x="2"/>
        <item x="7"/>
        <item x="4"/>
        <item x="13"/>
        <item m="1" x="62"/>
        <item x="23"/>
        <item x="37"/>
        <item x="50"/>
        <item x="5"/>
        <item x="6"/>
        <item x="22"/>
        <item t="default"/>
      </items>
    </pivotField>
    <pivotField axis="axisCol" compact="0" outline="0" subtotalTop="0" showAll="0" includeNewItemsInFilter="1">
      <items count="18">
        <item h="1" x="5"/>
        <item x="0"/>
        <item x="3"/>
        <item x="2"/>
        <item x="6"/>
        <item x="1"/>
        <item x="4"/>
        <item m="1" x="13"/>
        <item x="11"/>
        <item m="1" x="15"/>
        <item x="10"/>
        <item x="7"/>
        <item h="1" x="8"/>
        <item x="9"/>
        <item m="1" x="14"/>
        <item m="1" x="16"/>
        <item x="12"/>
        <item t="default"/>
      </items>
    </pivotField>
    <pivotField compact="0" outline="0" subtotalTop="0" showAll="0" includeNewItemsInFilter="1" defaultSubtotal="0">
      <items count="633">
        <item h="1" x="28"/>
        <item m="1" x="470"/>
        <item m="1" x="323"/>
        <item m="1" x="322"/>
        <item m="1" x="320"/>
        <item m="1" x="548"/>
        <item m="1" x="306"/>
        <item m="1" x="585"/>
        <item x="196"/>
        <item m="1" x="376"/>
        <item m="1" x="589"/>
        <item m="1" x="296"/>
        <item m="1" x="330"/>
        <item x="271"/>
        <item m="1" x="485"/>
        <item x="16"/>
        <item m="1" x="595"/>
        <item m="1" x="632"/>
        <item m="1" x="362"/>
        <item x="53"/>
        <item x="91"/>
        <item m="1" x="467"/>
        <item m="1" x="379"/>
        <item m="1" x="617"/>
        <item x="245"/>
        <item m="1" x="484"/>
        <item x="54"/>
        <item m="1" x="526"/>
        <item m="1" x="349"/>
        <item x="92"/>
        <item x="100"/>
        <item m="1" x="629"/>
        <item x="156"/>
        <item x="155"/>
        <item m="1" x="393"/>
        <item x="9"/>
        <item x="211"/>
        <item x="157"/>
        <item m="1" x="563"/>
        <item x="57"/>
        <item m="1" x="622"/>
        <item m="1" x="515"/>
        <item m="1" x="542"/>
        <item m="1" x="519"/>
        <item m="1" x="489"/>
        <item m="1" x="558"/>
        <item m="1" x="417"/>
        <item x="241"/>
        <item m="1" x="516"/>
        <item m="1" x="442"/>
        <item m="1" x="488"/>
        <item x="189"/>
        <item m="1" x="630"/>
        <item m="1" x="477"/>
        <item m="1" x="319"/>
        <item m="1" x="430"/>
        <item x="107"/>
        <item x="8"/>
        <item m="1" x="506"/>
        <item m="1" x="314"/>
        <item x="90"/>
        <item x="23"/>
        <item x="144"/>
        <item m="1" x="626"/>
        <item x="60"/>
        <item x="128"/>
        <item m="1" x="343"/>
        <item m="1" x="619"/>
        <item x="264"/>
        <item x="55"/>
        <item m="1" x="509"/>
        <item x="246"/>
        <item m="1" x="502"/>
        <item x="44"/>
        <item m="1" x="350"/>
        <item m="1" x="334"/>
        <item m="1" x="546"/>
        <item m="1" x="592"/>
        <item x="30"/>
        <item m="1" x="378"/>
        <item x="132"/>
        <item m="1" x="510"/>
        <item x="24"/>
        <item m="1" x="425"/>
        <item m="1" x="500"/>
        <item m="1" x="288"/>
        <item m="1" x="311"/>
        <item x="0"/>
        <item m="1" x="438"/>
        <item m="1" x="444"/>
        <item m="1" x="505"/>
        <item x="41"/>
        <item x="32"/>
        <item m="1" x="455"/>
        <item m="1" x="593"/>
        <item m="1" x="383"/>
        <item m="1" x="597"/>
        <item m="1" x="517"/>
        <item m="1" x="458"/>
        <item m="1" x="577"/>
        <item m="1" x="298"/>
        <item m="1" x="487"/>
        <item m="1" x="380"/>
        <item x="1"/>
        <item m="1" x="391"/>
        <item m="1" x="392"/>
        <item x="185"/>
        <item x="198"/>
        <item x="248"/>
        <item m="1" x="309"/>
        <item m="1" x="461"/>
        <item m="1" x="618"/>
        <item m="1" x="359"/>
        <item x="36"/>
        <item x="160"/>
        <item m="1" x="602"/>
        <item m="1" x="290"/>
        <item m="1" x="557"/>
        <item x="17"/>
        <item m="1" x="325"/>
        <item m="1" x="520"/>
        <item m="1" x="581"/>
        <item m="1" x="560"/>
        <item m="1" x="578"/>
        <item m="1" x="408"/>
        <item x="74"/>
        <item x="115"/>
        <item m="1" x="568"/>
        <item m="1" x="525"/>
        <item m="1" x="514"/>
        <item m="1" x="535"/>
        <item x="42"/>
        <item m="1" x="609"/>
        <item x="161"/>
        <item x="59"/>
        <item x="19"/>
        <item x="48"/>
        <item m="1" x="471"/>
        <item x="111"/>
        <item m="1" x="437"/>
        <item x="207"/>
        <item m="1" x="324"/>
        <item x="11"/>
        <item m="1" x="631"/>
        <item x="263"/>
        <item m="1" x="366"/>
        <item m="1" x="483"/>
        <item m="1" x="328"/>
        <item m="1" x="419"/>
        <item m="1" x="400"/>
        <item x="104"/>
        <item m="1" x="465"/>
        <item m="1" x="361"/>
        <item m="1" x="625"/>
        <item m="1" x="472"/>
        <item m="1" x="533"/>
        <item m="1" x="550"/>
        <item x="15"/>
        <item x="3"/>
        <item m="1" x="538"/>
        <item x="184"/>
        <item m="1" x="371"/>
        <item x="50"/>
        <item m="1" x="451"/>
        <item m="1" x="354"/>
        <item m="1" x="344"/>
        <item m="1" x="327"/>
        <item m="1" x="605"/>
        <item m="1" x="394"/>
        <item m="1" x="466"/>
        <item m="1" x="454"/>
        <item x="61"/>
        <item x="165"/>
        <item x="83"/>
        <item x="231"/>
        <item x="147"/>
        <item x="75"/>
        <item m="1" x="365"/>
        <item m="1" x="410"/>
        <item m="1" x="476"/>
        <item m="1" x="512"/>
        <item m="1" x="614"/>
        <item x="154"/>
        <item x="152"/>
        <item m="1" x="382"/>
        <item m="1" x="460"/>
        <item m="1" x="428"/>
        <item m="1" x="564"/>
        <item m="1" x="608"/>
        <item x="169"/>
        <item m="1" x="530"/>
        <item m="1" x="529"/>
        <item x="45"/>
        <item m="1" x="582"/>
        <item m="1" x="386"/>
        <item m="1" x="287"/>
        <item x="275"/>
        <item m="1" x="507"/>
        <item x="110"/>
        <item m="1" x="611"/>
        <item x="87"/>
        <item x="18"/>
        <item m="1" x="308"/>
        <item m="1" x="402"/>
        <item m="1" x="285"/>
        <item m="1" x="358"/>
        <item x="170"/>
        <item m="1" x="360"/>
        <item m="1" x="341"/>
        <item m="1" x="445"/>
        <item m="1" x="579"/>
        <item x="265"/>
        <item m="1" x="301"/>
        <item m="1" x="495"/>
        <item h="1" x="97"/>
        <item m="1" x="423"/>
        <item x="40"/>
        <item x="94"/>
        <item m="1" x="532"/>
        <item m="1" x="615"/>
        <item m="1" x="340"/>
        <item m="1" x="464"/>
        <item m="1" x="571"/>
        <item m="1" x="413"/>
        <item x="51"/>
        <item m="1" x="536"/>
        <item m="1" x="312"/>
        <item m="1" x="436"/>
        <item m="1" x="439"/>
        <item m="1" x="565"/>
        <item x="27"/>
        <item x="34"/>
        <item m="1" x="335"/>
        <item m="1" x="541"/>
        <item m="1" x="399"/>
        <item m="1" x="387"/>
        <item x="103"/>
        <item x="149"/>
        <item m="1" x="501"/>
        <item m="1" x="576"/>
        <item m="1" x="534"/>
        <item m="1" x="573"/>
        <item m="1" x="315"/>
        <item x="112"/>
        <item m="1" x="598"/>
        <item m="1" x="586"/>
        <item m="1" x="415"/>
        <item x="101"/>
        <item m="1" x="351"/>
        <item x="195"/>
        <item m="1" x="539"/>
        <item x="5"/>
        <item m="1" x="621"/>
        <item m="1" x="504"/>
        <item x="66"/>
        <item m="1" x="305"/>
        <item m="1" x="433"/>
        <item m="1" x="456"/>
        <item x="47"/>
        <item m="1" x="407"/>
        <item m="1" x="478"/>
        <item x="235"/>
        <item m="1" x="575"/>
        <item m="1" x="406"/>
        <item x="25"/>
        <item x="29"/>
        <item m="1" x="528"/>
        <item x="58"/>
        <item m="1" x="368"/>
        <item m="1" x="616"/>
        <item m="1" x="588"/>
        <item x="99"/>
        <item m="1" x="329"/>
        <item m="1" x="628"/>
        <item m="1" x="420"/>
        <item m="1" x="566"/>
        <item m="1" x="567"/>
        <item x="197"/>
        <item m="1" x="474"/>
        <item x="218"/>
        <item m="1" x="293"/>
        <item m="1" x="596"/>
        <item m="1" x="422"/>
        <item m="1" x="518"/>
        <item m="1" x="375"/>
        <item m="1" x="459"/>
        <item x="13"/>
        <item x="193"/>
        <item m="1" x="574"/>
        <item m="1" x="427"/>
        <item x="2"/>
        <item m="1" x="624"/>
        <item m="1" x="318"/>
        <item m="1" x="503"/>
        <item m="1" x="313"/>
        <item m="1" x="627"/>
        <item m="1" x="403"/>
        <item m="1" x="446"/>
        <item m="1" x="316"/>
        <item m="1" x="434"/>
        <item m="1" x="352"/>
        <item x="242"/>
        <item m="1" x="540"/>
        <item m="1" x="416"/>
        <item m="1" x="604"/>
        <item m="1" x="554"/>
        <item m="1" x="607"/>
        <item m="1" x="453"/>
        <item m="1" x="304"/>
        <item x="52"/>
        <item m="1" x="356"/>
        <item m="1" x="397"/>
        <item m="1" x="300"/>
        <item m="1" x="590"/>
        <item x="202"/>
        <item x="204"/>
        <item x="26"/>
        <item m="1" x="463"/>
        <item x="43"/>
        <item x="46"/>
        <item m="1" x="549"/>
        <item m="1" x="432"/>
        <item m="1" x="317"/>
        <item x="102"/>
        <item m="1" x="623"/>
        <item m="1" x="496"/>
        <item m="1" x="561"/>
        <item m="1" x="441"/>
        <item m="1" x="369"/>
        <item m="1" x="452"/>
        <item m="1" x="363"/>
        <item m="1" x="411"/>
        <item m="1" x="291"/>
        <item m="1" x="396"/>
        <item m="1" x="297"/>
        <item m="1" x="545"/>
        <item m="1" x="299"/>
        <item m="1" x="295"/>
        <item m="1" x="409"/>
        <item m="1" x="307"/>
        <item x="258"/>
        <item x="255"/>
        <item m="1" x="498"/>
        <item m="1" x="395"/>
        <item x="123"/>
        <item m="1" x="385"/>
        <item m="1" x="440"/>
        <item m="1" x="373"/>
        <item m="1" x="599"/>
        <item m="1" x="332"/>
        <item m="1" x="364"/>
        <item m="1" x="547"/>
        <item x="84"/>
        <item m="1" x="522"/>
        <item m="1" x="355"/>
        <item m="1" x="339"/>
        <item m="1" x="404"/>
        <item m="1" x="370"/>
        <item x="120"/>
        <item m="1" x="347"/>
        <item m="1" x="390"/>
        <item m="1" x="388"/>
        <item m="1" x="612"/>
        <item x="278"/>
        <item m="1" x="326"/>
        <item m="1" x="426"/>
        <item m="1" x="338"/>
        <item x="22"/>
        <item m="1" x="424"/>
        <item x="105"/>
        <item x="106"/>
        <item x="148"/>
        <item x="108"/>
        <item m="1" x="591"/>
        <item x="150"/>
        <item m="1" x="336"/>
        <item m="1" x="531"/>
        <item m="1" x="421"/>
        <item m="1" x="348"/>
        <item m="1" x="511"/>
        <item x="137"/>
        <item m="1" x="486"/>
        <item x="143"/>
        <item m="1" x="431"/>
        <item m="1" x="572"/>
        <item x="167"/>
        <item m="1" x="556"/>
        <item x="174"/>
        <item x="270"/>
        <item m="1" x="524"/>
        <item x="118"/>
        <item m="1" x="303"/>
        <item m="1" x="594"/>
        <item m="1" x="286"/>
        <item m="1" x="537"/>
        <item x="232"/>
        <item m="1" x="562"/>
        <item m="1" x="580"/>
        <item m="1" x="333"/>
        <item m="1" x="398"/>
        <item m="1" x="601"/>
        <item m="1" x="552"/>
        <item m="1" x="499"/>
        <item m="1" x="294"/>
        <item m="1" x="429"/>
        <item m="1" x="447"/>
        <item x="240"/>
        <item m="1" x="377"/>
        <item m="1" x="342"/>
        <item m="1" x="613"/>
        <item m="1" x="457"/>
        <item m="1" x="381"/>
        <item m="1" x="492"/>
        <item m="1" x="482"/>
        <item x="6"/>
        <item m="1" x="513"/>
        <item m="1" x="450"/>
        <item m="1" x="310"/>
        <item m="1" x="448"/>
        <item m="1" x="331"/>
        <item x="7"/>
        <item m="1" x="620"/>
        <item m="1" x="414"/>
        <item m="1" x="443"/>
        <item m="1" x="473"/>
        <item m="1" x="337"/>
        <item m="1" x="462"/>
        <item x="188"/>
        <item m="1" x="569"/>
        <item m="1" x="600"/>
        <item m="1" x="544"/>
        <item m="1" x="302"/>
        <item m="1" x="412"/>
        <item m="1" x="551"/>
        <item m="1" x="289"/>
        <item m="1" x="508"/>
        <item x="252"/>
        <item m="1" x="570"/>
        <item m="1" x="292"/>
        <item x="4"/>
        <item m="1" x="543"/>
        <item x="229"/>
        <item x="10"/>
        <item m="1" x="469"/>
        <item x="177"/>
        <item x="279"/>
        <item m="1" x="418"/>
        <item m="1" x="490"/>
        <item x="266"/>
        <item m="1" x="479"/>
        <item x="109"/>
        <item x="20"/>
        <item x="138"/>
        <item x="56"/>
        <item m="1" x="367"/>
        <item m="1" x="559"/>
        <item m="1" x="480"/>
        <item x="125"/>
        <item m="1" x="493"/>
        <item m="1" x="353"/>
        <item m="1" x="384"/>
        <item x="14"/>
        <item x="21"/>
        <item m="1" x="468"/>
        <item m="1" x="521"/>
        <item x="35"/>
        <item x="37"/>
        <item x="281"/>
        <item x="69"/>
        <item m="1" x="374"/>
        <item m="1" x="491"/>
        <item x="95"/>
        <item x="117"/>
        <item m="1" x="357"/>
        <item x="119"/>
        <item x="122"/>
        <item x="124"/>
        <item x="129"/>
        <item x="130"/>
        <item x="131"/>
        <item x="133"/>
        <item x="135"/>
        <item x="139"/>
        <item x="140"/>
        <item x="141"/>
        <item x="151"/>
        <item x="153"/>
        <item m="1" x="584"/>
        <item x="158"/>
        <item x="86"/>
        <item x="88"/>
        <item x="162"/>
        <item x="164"/>
        <item x="166"/>
        <item m="1" x="494"/>
        <item x="171"/>
        <item m="1" x="606"/>
        <item x="12"/>
        <item x="173"/>
        <item m="1" x="405"/>
        <item x="62"/>
        <item x="183"/>
        <item m="1" x="497"/>
        <item x="187"/>
        <item x="31"/>
        <item m="1" x="603"/>
        <item m="1" x="346"/>
        <item x="200"/>
        <item x="201"/>
        <item m="1" x="449"/>
        <item x="224"/>
        <item m="1" x="372"/>
        <item m="1" x="553"/>
        <item x="214"/>
        <item x="215"/>
        <item x="210"/>
        <item x="217"/>
        <item x="222"/>
        <item m="1" x="481"/>
        <item x="223"/>
        <item m="1" x="475"/>
        <item m="1" x="583"/>
        <item x="234"/>
        <item m="1" x="401"/>
        <item x="247"/>
        <item x="225"/>
        <item x="250"/>
        <item x="251"/>
        <item x="253"/>
        <item m="1" x="345"/>
        <item x="259"/>
        <item x="260"/>
        <item x="261"/>
        <item x="262"/>
        <item m="1" x="555"/>
        <item x="68"/>
        <item m="1" x="389"/>
        <item x="191"/>
        <item m="1" x="321"/>
        <item x="267"/>
        <item m="1" x="610"/>
        <item m="1" x="587"/>
        <item x="163"/>
        <item x="268"/>
        <item x="276"/>
        <item m="1" x="523"/>
        <item m="1" x="435"/>
        <item x="127"/>
        <item x="284"/>
        <item x="178"/>
        <item x="213"/>
        <item m="1" x="527"/>
        <item x="49"/>
        <item x="76"/>
        <item x="77"/>
        <item x="212"/>
        <item x="33"/>
        <item x="38"/>
        <item x="39"/>
        <item x="63"/>
        <item x="64"/>
        <item x="65"/>
        <item x="67"/>
        <item x="70"/>
        <item x="71"/>
        <item x="72"/>
        <item x="73"/>
        <item x="78"/>
        <item x="79"/>
        <item x="80"/>
        <item x="81"/>
        <item x="82"/>
        <item x="85"/>
        <item x="89"/>
        <item x="93"/>
        <item x="96"/>
        <item x="98"/>
        <item x="113"/>
        <item x="114"/>
        <item x="116"/>
        <item x="121"/>
        <item x="126"/>
        <item x="134"/>
        <item x="136"/>
        <item x="142"/>
        <item x="145"/>
        <item x="146"/>
        <item x="159"/>
        <item x="168"/>
        <item x="172"/>
        <item x="175"/>
        <item x="176"/>
        <item x="179"/>
        <item x="180"/>
        <item x="181"/>
        <item x="182"/>
        <item x="186"/>
        <item x="190"/>
        <item x="192"/>
        <item x="194"/>
        <item x="199"/>
        <item x="203"/>
        <item x="205"/>
        <item x="206"/>
        <item x="208"/>
        <item x="209"/>
        <item x="216"/>
        <item x="219"/>
        <item x="220"/>
        <item x="221"/>
        <item x="226"/>
        <item x="227"/>
        <item x="228"/>
        <item x="230"/>
        <item x="233"/>
        <item x="236"/>
        <item x="237"/>
        <item x="238"/>
        <item x="239"/>
        <item x="243"/>
        <item x="244"/>
        <item x="249"/>
        <item x="254"/>
        <item x="256"/>
        <item x="257"/>
        <item x="269"/>
        <item x="272"/>
        <item x="273"/>
        <item x="274"/>
        <item x="277"/>
        <item x="280"/>
        <item x="282"/>
        <item x="283"/>
      </items>
    </pivotField>
    <pivotField compact="0" outline="0" subtotalTop="0" showAll="0" includeNewItemsInFilter="1">
      <items count="1102">
        <item m="1" x="877"/>
        <item x="53"/>
        <item m="1" x="613"/>
        <item m="1" x="709"/>
        <item x="33"/>
        <item m="1" x="733"/>
        <item m="1" x="947"/>
        <item m="1" x="942"/>
        <item m="1" x="938"/>
        <item m="1" x="725"/>
        <item m="1" x="570"/>
        <item m="1" x="659"/>
        <item m="1" x="1053"/>
        <item m="1" x="623"/>
        <item m="1" x="664"/>
        <item m="1" x="954"/>
        <item m="1" x="667"/>
        <item m="1" x="913"/>
        <item m="1" x="1022"/>
        <item m="1" x="1094"/>
        <item m="1" x="920"/>
        <item m="1" x="753"/>
        <item m="1" x="710"/>
        <item m="1" x="982"/>
        <item x="153"/>
        <item m="1" x="618"/>
        <item x="204"/>
        <item m="1" x="904"/>
        <item m="1" x="1003"/>
        <item m="1" x="886"/>
        <item m="1" x="610"/>
        <item m="1" x="547"/>
        <item m="1" x="707"/>
        <item m="1" x="952"/>
        <item m="1" x="405"/>
        <item m="1" x="875"/>
        <item m="1" x="625"/>
        <item m="1" x="964"/>
        <item m="1" x="645"/>
        <item m="1" x="669"/>
        <item m="1" x="955"/>
        <item m="1" x="1085"/>
        <item x="136"/>
        <item m="1" x="452"/>
        <item x="47"/>
        <item m="1" x="458"/>
        <item m="1" x="876"/>
        <item m="1" x="697"/>
        <item m="1" x="510"/>
        <item m="1" x="648"/>
        <item m="1" x="744"/>
        <item m="1" x="963"/>
        <item m="1" x="953"/>
        <item m="1" x="754"/>
        <item m="1" x="870"/>
        <item m="1" x="626"/>
        <item m="1" x="442"/>
        <item m="1" x="1087"/>
        <item m="1" x="658"/>
        <item m="1" x="416"/>
        <item m="1" x="918"/>
        <item m="1" x="722"/>
        <item x="63"/>
        <item m="1" x="619"/>
        <item m="1" x="670"/>
        <item x="122"/>
        <item m="1" x="677"/>
        <item m="1" x="1086"/>
        <item m="1" x="829"/>
        <item m="1" x="550"/>
        <item m="1" x="612"/>
        <item m="1" x="1012"/>
        <item x="8"/>
        <item m="1" x="557"/>
        <item m="1" x="499"/>
        <item m="1" x="746"/>
        <item m="1" x="778"/>
        <item m="1" x="1096"/>
        <item m="1" x="1079"/>
        <item m="1" x="501"/>
        <item m="1" x="1080"/>
        <item m="1" x="931"/>
        <item m="1" x="568"/>
        <item m="1" x="1049"/>
        <item m="1" x="594"/>
        <item m="1" x="898"/>
        <item m="1" x="962"/>
        <item m="1" x="489"/>
        <item m="1" x="914"/>
        <item m="1" x="397"/>
        <item m="1" x="627"/>
        <item x="3"/>
        <item m="1" x="628"/>
        <item m="1" x="782"/>
        <item m="1" x="889"/>
        <item m="1" x="392"/>
        <item m="1" x="978"/>
        <item m="1" x="1025"/>
        <item m="1" x="539"/>
        <item m="1" x="515"/>
        <item m="1" x="742"/>
        <item m="1" x="1073"/>
        <item m="1" x="545"/>
        <item m="1" x="1060"/>
        <item m="1" x="732"/>
        <item x="192"/>
        <item m="1" x="634"/>
        <item x="288"/>
        <item m="1" x="471"/>
        <item m="1" x="762"/>
        <item m="1" x="809"/>
        <item x="272"/>
        <item m="1" x="478"/>
        <item m="1" x="533"/>
        <item m="1" x="564"/>
        <item m="1" x="779"/>
        <item m="1" x="464"/>
        <item m="1" x="894"/>
        <item m="1" x="454"/>
        <item m="1" x="537"/>
        <item m="1" x="715"/>
        <item m="1" x="788"/>
        <item x="333"/>
        <item m="1" x="808"/>
        <item m="1" x="523"/>
        <item m="1" x="819"/>
        <item m="1" x="847"/>
        <item m="1" x="727"/>
        <item m="1" x="785"/>
        <item m="1" x="1063"/>
        <item m="1" x="1099"/>
        <item x="139"/>
        <item m="1" x="802"/>
        <item m="1" x="723"/>
        <item m="1" x="1004"/>
        <item m="1" x="691"/>
        <item m="1" x="1017"/>
        <item m="1" x="1042"/>
        <item m="1" x="769"/>
        <item m="1" x="622"/>
        <item m="1" x="923"/>
        <item m="1" x="516"/>
        <item m="1" x="1032"/>
        <item m="1" x="676"/>
        <item x="289"/>
        <item m="1" x="574"/>
        <item m="1" x="712"/>
        <item m="1" x="834"/>
        <item m="1" x="443"/>
        <item m="1" x="1062"/>
        <item m="1" x="719"/>
        <item m="1" x="633"/>
        <item m="1" x="824"/>
        <item m="1" x="708"/>
        <item m="1" x="1019"/>
        <item x="94"/>
        <item m="1" x="950"/>
        <item x="85"/>
        <item m="1" x="401"/>
        <item m="1" x="490"/>
        <item m="1" x="1036"/>
        <item m="1" x="693"/>
        <item m="1" x="1044"/>
        <item m="1" x="885"/>
        <item x="23"/>
        <item m="1" x="418"/>
        <item m="1" x="1074"/>
        <item x="37"/>
        <item x="40"/>
        <item m="1" x="822"/>
        <item m="1" x="611"/>
        <item m="1" x="469"/>
        <item m="1" x="854"/>
        <item m="1" x="714"/>
        <item m="1" x="636"/>
        <item m="1" x="705"/>
        <item m="1" x="765"/>
        <item x="315"/>
        <item m="1" x="637"/>
        <item m="1" x="1047"/>
        <item x="93"/>
        <item m="1" x="872"/>
        <item m="1" x="685"/>
        <item m="1" x="531"/>
        <item m="1" x="526"/>
        <item m="1" x="726"/>
        <item m="1" x="939"/>
        <item m="1" x="970"/>
        <item m="1" x="755"/>
        <item m="1" x="696"/>
        <item x="284"/>
        <item m="1" x="1028"/>
        <item m="1" x="514"/>
        <item m="1" x="884"/>
        <item m="1" x="1005"/>
        <item m="1" x="900"/>
        <item m="1" x="651"/>
        <item m="1" x="1093"/>
        <item m="1" x="771"/>
        <item m="1" x="695"/>
        <item m="1" x="530"/>
        <item m="1" x="826"/>
        <item m="1" x="718"/>
        <item m="1" x="977"/>
        <item m="1" x="1002"/>
        <item x="29"/>
        <item m="1" x="447"/>
        <item m="1" x="521"/>
        <item m="1" x="457"/>
        <item m="1" x="553"/>
        <item x="148"/>
        <item m="1" x="1015"/>
        <item m="1" x="402"/>
        <item x="0"/>
        <item m="1" x="840"/>
        <item m="1" x="1095"/>
        <item m="1" x="597"/>
        <item m="1" x="994"/>
        <item m="1" x="694"/>
        <item m="1" x="960"/>
        <item m="1" x="683"/>
        <item x="112"/>
        <item m="1" x="856"/>
        <item m="1" x="395"/>
        <item m="1" x="893"/>
        <item m="1" x="751"/>
        <item m="1" x="996"/>
        <item m="1" x="431"/>
        <item m="1" x="1023"/>
        <item m="1" x="1070"/>
        <item m="1" x="542"/>
        <item m="1" x="989"/>
        <item m="1" x="414"/>
        <item m="1" x="842"/>
        <item m="1" x="604"/>
        <item m="1" x="436"/>
        <item m="1" x="445"/>
        <item x="28"/>
        <item m="1" x="632"/>
        <item m="1" x="566"/>
        <item x="107"/>
        <item x="185"/>
        <item m="1" x="462"/>
        <item m="1" x="981"/>
        <item m="1" x="902"/>
        <item x="105"/>
        <item m="1" x="417"/>
        <item m="1" x="1057"/>
        <item m="1" x="638"/>
        <item m="1" x="1030"/>
        <item m="1" x="439"/>
        <item m="1" x="781"/>
        <item m="1" x="640"/>
        <item x="24"/>
        <item m="1" x="957"/>
        <item m="1" x="818"/>
        <item m="1" x="505"/>
        <item m="1" x="959"/>
        <item m="1" x="841"/>
        <item m="1" x="700"/>
        <item m="1" x="731"/>
        <item m="1" x="833"/>
        <item m="1" x="866"/>
        <item m="1" x="472"/>
        <item m="1" x="730"/>
        <item m="1" x="525"/>
        <item m="1" x="614"/>
        <item m="1" x="580"/>
        <item m="1" x="485"/>
        <item m="1" x="729"/>
        <item m="1" x="735"/>
        <item m="1" x="555"/>
        <item m="1" x="420"/>
        <item m="1" x="512"/>
        <item m="1" x="1075"/>
        <item x="174"/>
        <item x="126"/>
        <item m="1" x="917"/>
        <item m="1" x="736"/>
        <item m="1" x="761"/>
        <item m="1" x="473"/>
        <item m="1" x="858"/>
        <item m="1" x="801"/>
        <item m="1" x="561"/>
        <item m="1" x="1066"/>
        <item m="1" x="811"/>
        <item m="1" x="758"/>
        <item m="1" x="929"/>
        <item m="1" x="1026"/>
        <item m="1" x="681"/>
        <item m="1" x="461"/>
        <item m="1" x="922"/>
        <item m="1" x="437"/>
        <item x="331"/>
        <item m="1" x="585"/>
        <item m="1" x="1090"/>
        <item m="1" x="1031"/>
        <item m="1" x="590"/>
        <item m="1" x="482"/>
        <item m="1" x="1024"/>
        <item m="1" x="591"/>
        <item m="1" x="470"/>
        <item m="1" x="438"/>
        <item m="1" x="711"/>
        <item m="1" x="584"/>
        <item m="1" x="1058"/>
        <item m="1" x="862"/>
        <item m="1" x="792"/>
        <item m="1" x="479"/>
        <item m="1" x="560"/>
        <item m="1" x="459"/>
        <item m="1" x="449"/>
        <item x="88"/>
        <item m="1" x="1011"/>
        <item x="359"/>
        <item m="1" x="968"/>
        <item m="1" x="509"/>
        <item m="1" x="686"/>
        <item m="1" x="502"/>
        <item m="1" x="787"/>
        <item m="1" x="396"/>
        <item m="1" x="653"/>
        <item m="1" x="933"/>
        <item m="1" x="763"/>
        <item m="1" x="783"/>
        <item m="1" x="672"/>
        <item m="1" x="1064"/>
        <item x="171"/>
        <item m="1" x="663"/>
        <item m="1" x="642"/>
        <item m="1" x="617"/>
        <item x="243"/>
        <item m="1" x="799"/>
        <item m="1" x="988"/>
        <item m="1" x="748"/>
        <item m="1" x="912"/>
        <item m="1" x="517"/>
        <item m="1" x="675"/>
        <item m="1" x="1045"/>
        <item m="1" x="690"/>
        <item m="1" x="425"/>
        <item m="1" x="463"/>
        <item m="1" x="630"/>
        <item m="1" x="823"/>
        <item m="1" x="444"/>
        <item m="1" x="652"/>
        <item m="1" x="780"/>
        <item m="1" x="603"/>
        <item m="1" x="734"/>
        <item m="1" x="895"/>
        <item m="1" x="1000"/>
        <item m="1" x="679"/>
        <item m="1" x="643"/>
        <item m="1" x="687"/>
        <item m="1" x="582"/>
        <item m="1" x="399"/>
        <item m="1" x="836"/>
        <item m="1" x="641"/>
        <item m="1" x="925"/>
        <item m="1" x="846"/>
        <item m="1" x="971"/>
        <item m="1" x="488"/>
        <item x="329"/>
        <item m="1" x="601"/>
        <item m="1" x="940"/>
        <item m="1" x="838"/>
        <item m="1" x="883"/>
        <item x="128"/>
        <item m="1" x="975"/>
        <item m="1" x="966"/>
        <item m="1" x="451"/>
        <item m="1" x="983"/>
        <item m="1" x="684"/>
        <item m="1" x="941"/>
        <item m="1" x="890"/>
        <item x="49"/>
        <item x="50"/>
        <item m="1" x="892"/>
        <item m="1" x="1037"/>
        <item m="1" x="1020"/>
        <item x="57"/>
        <item x="92"/>
        <item m="1" x="828"/>
        <item m="1" x="803"/>
        <item m="1" x="532"/>
        <item m="1" x="406"/>
        <item m="1" x="552"/>
        <item x="360"/>
        <item m="1" x="791"/>
        <item m="1" x="390"/>
        <item m="1" x="430"/>
        <item m="1" x="972"/>
        <item m="1" x="1034"/>
        <item m="1" x="1046"/>
        <item m="1" x="706"/>
        <item m="1" x="1040"/>
        <item m="1" x="946"/>
        <item x="189"/>
        <item m="1" x="909"/>
        <item m="1" x="1083"/>
        <item m="1" x="404"/>
        <item x="10"/>
        <item m="1" x="536"/>
        <item m="1" x="508"/>
        <item m="1" x="843"/>
        <item m="1" x="1071"/>
        <item m="1" x="949"/>
        <item m="1" x="492"/>
        <item m="1" x="388"/>
        <item m="1" x="1048"/>
        <item m="1" x="1010"/>
        <item m="1" x="424"/>
        <item m="1" x="738"/>
        <item m="1" x="558"/>
        <item m="1" x="1007"/>
        <item m="1" x="827"/>
        <item m="1" x="880"/>
        <item m="1" x="853"/>
        <item m="1" x="713"/>
        <item m="1" x="999"/>
        <item m="1" x="409"/>
        <item m="1" x="605"/>
        <item m="1" x="934"/>
        <item m="1" x="1100"/>
        <item m="1" x="906"/>
        <item m="1" x="1098"/>
        <item m="1" x="493"/>
        <item m="1" x="483"/>
        <item m="1" x="410"/>
        <item m="1" x="573"/>
        <item x="365"/>
        <item m="1" x="807"/>
        <item m="1" x="592"/>
        <item m="1" x="1061"/>
        <item m="1" x="540"/>
        <item m="1" x="777"/>
        <item x="127"/>
        <item m="1" x="965"/>
        <item m="1" x="737"/>
        <item m="1" x="477"/>
        <item m="1" x="674"/>
        <item m="1" x="967"/>
        <item m="1" x="432"/>
        <item m="1" x="770"/>
        <item m="1" x="956"/>
        <item m="1" x="816"/>
        <item m="1" x="671"/>
        <item m="1" x="860"/>
        <item m="1" x="806"/>
        <item m="1" x="907"/>
        <item m="1" x="551"/>
        <item m="1" x="935"/>
        <item m="1" x="1021"/>
        <item m="1" x="837"/>
        <item m="1" x="465"/>
        <item m="1" x="666"/>
        <item m="1" x="513"/>
        <item m="1" x="688"/>
        <item x="323"/>
        <item m="1" x="427"/>
        <item x="343"/>
        <item m="1" x="577"/>
        <item m="1" x="598"/>
        <item x="335"/>
        <item m="1" x="1059"/>
        <item m="1" x="421"/>
        <item m="1" x="662"/>
        <item m="1" x="411"/>
        <item x="384"/>
        <item m="1" x="865"/>
        <item m="1" x="868"/>
        <item m="1" x="1050"/>
        <item m="1" x="995"/>
        <item m="1" x="927"/>
        <item m="1" x="400"/>
        <item m="1" x="768"/>
        <item m="1" x="434"/>
        <item m="1" x="692"/>
        <item x="25"/>
        <item m="1" x="1056"/>
        <item m="1" x="1092"/>
        <item m="1" x="1029"/>
        <item m="1" x="586"/>
        <item m="1" x="1001"/>
        <item m="1" x="1084"/>
        <item m="1" x="825"/>
        <item m="1" x="945"/>
        <item m="1" x="529"/>
        <item m="1" x="486"/>
        <item m="1" x="639"/>
        <item m="1" x="446"/>
        <item m="1" x="1016"/>
        <item m="1" x="948"/>
        <item m="1" x="1018"/>
        <item m="1" x="1065"/>
        <item x="91"/>
        <item x="96"/>
        <item x="97"/>
        <item x="99"/>
        <item x="100"/>
        <item m="1" x="607"/>
        <item x="173"/>
        <item m="1" x="1081"/>
        <item m="1" x="849"/>
        <item m="1" x="980"/>
        <item m="1" x="412"/>
        <item m="1" x="928"/>
        <item m="1" x="756"/>
        <item x="361"/>
        <item m="1" x="830"/>
        <item m="1" x="419"/>
        <item m="1" x="1035"/>
        <item m="1" x="534"/>
        <item x="271"/>
        <item x="270"/>
        <item m="1" x="728"/>
        <item m="1" x="616"/>
        <item m="1" x="599"/>
        <item m="1" x="766"/>
        <item m="1" x="572"/>
        <item x="209"/>
        <item x="239"/>
        <item m="1" x="647"/>
        <item m="1" x="805"/>
        <item x="253"/>
        <item m="1" x="845"/>
        <item m="1" x="910"/>
        <item m="1" x="993"/>
        <item m="1" x="608"/>
        <item m="1" x="391"/>
        <item m="1" x="413"/>
        <item m="1" x="992"/>
        <item m="1" x="767"/>
        <item x="211"/>
        <item m="1" x="844"/>
        <item m="1" x="631"/>
        <item x="142"/>
        <item m="1" x="579"/>
        <item m="1" x="497"/>
        <item x="115"/>
        <item m="1" x="646"/>
        <item m="1" x="1009"/>
        <item m="1" x="820"/>
        <item m="1" x="429"/>
        <item m="1" x="916"/>
        <item m="1" x="665"/>
        <item m="1" x="408"/>
        <item m="1" x="958"/>
        <item m="1" x="724"/>
        <item m="1" x="793"/>
        <item m="1" x="776"/>
        <item m="1" x="745"/>
        <item m="1" x="1097"/>
        <item m="1" x="976"/>
        <item m="1" x="495"/>
        <item m="1" x="620"/>
        <item m="1" x="476"/>
        <item m="1" x="1067"/>
        <item m="1" x="747"/>
        <item m="1" x="796"/>
        <item m="1" x="678"/>
        <item m="1" x="850"/>
        <item m="1" x="786"/>
        <item m="1" x="440"/>
        <item m="1" x="655"/>
        <item m="1" x="511"/>
        <item m="1" x="480"/>
        <item m="1" x="661"/>
        <item m="1" x="668"/>
        <item m="1" x="554"/>
        <item m="1" x="556"/>
        <item x="306"/>
        <item x="318"/>
        <item m="1" x="448"/>
        <item m="1" x="702"/>
        <item m="1" x="1041"/>
        <item m="1" x="494"/>
        <item m="1" x="857"/>
        <item m="1" x="491"/>
        <item m="1" x="882"/>
        <item m="1" x="1055"/>
        <item m="1" x="1091"/>
        <item x="330"/>
        <item m="1" x="919"/>
        <item m="1" x="602"/>
        <item m="1" x="422"/>
        <item m="1" x="496"/>
        <item m="1" x="881"/>
        <item m="1" x="426"/>
        <item m="1" x="649"/>
        <item m="1" x="979"/>
        <item m="1" x="812"/>
        <item m="1" x="1038"/>
        <item m="1" x="595"/>
        <item m="1" x="772"/>
        <item m="1" x="538"/>
        <item x="266"/>
        <item x="279"/>
        <item m="1" x="991"/>
        <item m="1" x="921"/>
        <item m="1" x="743"/>
        <item m="1" x="1082"/>
        <item x="1"/>
        <item m="1" x="720"/>
        <item x="27"/>
        <item m="1" x="600"/>
        <item m="1" x="750"/>
        <item m="1" x="741"/>
        <item x="51"/>
        <item x="52"/>
        <item m="1" x="522"/>
        <item x="87"/>
        <item x="70"/>
        <item m="1" x="740"/>
        <item m="1" x="528"/>
        <item x="89"/>
        <item x="90"/>
        <item x="98"/>
        <item x="101"/>
        <item x="102"/>
        <item m="1" x="1052"/>
        <item x="187"/>
        <item x="186"/>
        <item m="1" x="815"/>
        <item x="188"/>
        <item x="135"/>
        <item m="1" x="855"/>
        <item m="1" x="835"/>
        <item m="1" x="937"/>
        <item m="1" x="1051"/>
        <item m="1" x="943"/>
        <item m="1" x="466"/>
        <item m="1" x="682"/>
        <item m="1" x="403"/>
        <item m="1" x="813"/>
        <item m="1" x="506"/>
        <item x="160"/>
        <item x="161"/>
        <item x="162"/>
        <item x="190"/>
        <item m="1" x="790"/>
        <item m="1" x="984"/>
        <item m="1" x="546"/>
        <item x="217"/>
        <item x="268"/>
        <item m="1" x="901"/>
        <item m="1" x="936"/>
        <item m="1" x="680"/>
        <item m="1" x="774"/>
        <item m="1" x="656"/>
        <item m="1" x="990"/>
        <item m="1" x="831"/>
        <item m="1" x="867"/>
        <item x="205"/>
        <item m="1" x="897"/>
        <item m="1" x="804"/>
        <item m="1" x="398"/>
        <item x="200"/>
        <item m="1" x="789"/>
        <item m="1" x="899"/>
        <item m="1" x="775"/>
        <item m="1" x="752"/>
        <item x="242"/>
        <item m="1" x="644"/>
        <item m="1" x="498"/>
        <item m="1" x="1006"/>
        <item m="1" x="797"/>
        <item m="1" x="704"/>
        <item m="1" x="467"/>
        <item m="1" x="1043"/>
        <item m="1" x="997"/>
        <item m="1" x="739"/>
        <item m="1" x="749"/>
        <item m="1" x="589"/>
        <item m="1" x="507"/>
        <item m="1" x="888"/>
        <item m="1" x="650"/>
        <item m="1" x="423"/>
        <item m="1" x="896"/>
        <item x="298"/>
        <item m="1" x="1072"/>
        <item m="1" x="567"/>
        <item m="1" x="698"/>
        <item m="1" x="544"/>
        <item m="1" x="760"/>
        <item m="1" x="848"/>
        <item m="1" x="798"/>
        <item m="1" x="609"/>
        <item m="1" x="1033"/>
        <item x="39"/>
        <item m="1" x="481"/>
        <item m="1" x="1088"/>
        <item x="79"/>
        <item m="1" x="926"/>
        <item x="141"/>
        <item m="1" x="543"/>
        <item m="1" x="548"/>
        <item m="1" x="814"/>
        <item x="374"/>
        <item m="1" x="581"/>
        <item m="1" x="1076"/>
        <item m="1" x="759"/>
        <item m="1" x="795"/>
        <item m="1" x="455"/>
        <item m="1" x="974"/>
        <item m="1" x="864"/>
        <item m="1" x="520"/>
        <item m="1" x="1039"/>
        <item m="1" x="821"/>
        <item m="1" x="689"/>
        <item m="1" x="998"/>
        <item m="1" x="944"/>
        <item m="1" x="559"/>
        <item m="1" x="915"/>
        <item x="282"/>
        <item m="1" x="908"/>
        <item m="1" x="433"/>
        <item m="1" x="810"/>
        <item m="1" x="1027"/>
        <item m="1" x="951"/>
        <item m="1" x="961"/>
        <item m="1" x="660"/>
        <item m="1" x="621"/>
        <item m="1" x="852"/>
        <item m="1" x="673"/>
        <item m="1" x="985"/>
        <item m="1" x="407"/>
        <item x="140"/>
        <item m="1" x="721"/>
        <item x="4"/>
        <item x="5"/>
        <item x="9"/>
        <item x="15"/>
        <item m="1" x="541"/>
        <item x="17"/>
        <item x="19"/>
        <item m="1" x="986"/>
        <item x="26"/>
        <item x="7"/>
        <item m="1" x="571"/>
        <item x="34"/>
        <item x="41"/>
        <item x="42"/>
        <item x="44"/>
        <item x="45"/>
        <item m="1" x="484"/>
        <item m="1" x="527"/>
        <item x="48"/>
        <item m="1" x="891"/>
        <item m="1" x="583"/>
        <item x="64"/>
        <item x="66"/>
        <item m="1" x="393"/>
        <item x="68"/>
        <item x="69"/>
        <item x="74"/>
        <item x="75"/>
        <item x="76"/>
        <item x="77"/>
        <item x="78"/>
        <item x="104"/>
        <item x="110"/>
        <item x="113"/>
        <item m="1" x="389"/>
        <item x="114"/>
        <item m="1" x="624"/>
        <item m="1" x="1068"/>
        <item m="1" x="450"/>
        <item m="1" x="428"/>
        <item x="125"/>
        <item x="131"/>
        <item x="132"/>
        <item x="133"/>
        <item x="120"/>
        <item x="134"/>
        <item x="137"/>
        <item x="138"/>
        <item m="1" x="562"/>
        <item x="147"/>
        <item x="149"/>
        <item x="150"/>
        <item x="154"/>
        <item x="159"/>
        <item m="1" x="519"/>
        <item m="1" x="861"/>
        <item m="1" x="764"/>
        <item m="1" x="474"/>
        <item x="168"/>
        <item x="170"/>
        <item x="172"/>
        <item m="1" x="1078"/>
        <item x="176"/>
        <item m="1" x="615"/>
        <item x="178"/>
        <item m="1" x="905"/>
        <item m="1" x="794"/>
        <item m="1" x="563"/>
        <item x="180"/>
        <item x="181"/>
        <item m="1" x="578"/>
        <item x="182"/>
        <item x="183"/>
        <item m="1" x="1013"/>
        <item x="195"/>
        <item m="1" x="817"/>
        <item x="196"/>
        <item m="1" x="1054"/>
        <item m="1" x="487"/>
        <item m="1" x="629"/>
        <item m="1" x="871"/>
        <item x="202"/>
        <item x="203"/>
        <item m="1" x="456"/>
        <item x="208"/>
        <item m="1" x="657"/>
        <item m="1" x="460"/>
        <item m="1" x="1077"/>
        <item x="219"/>
        <item m="1" x="699"/>
        <item m="1" x="593"/>
        <item m="1" x="635"/>
        <item m="1" x="565"/>
        <item x="224"/>
        <item m="1" x="911"/>
        <item x="227"/>
        <item m="1" x="1069"/>
        <item x="229"/>
        <item m="1" x="800"/>
        <item x="231"/>
        <item x="232"/>
        <item m="1" x="832"/>
        <item m="1" x="606"/>
        <item x="234"/>
        <item x="235"/>
        <item m="1" x="851"/>
        <item x="237"/>
        <item x="241"/>
        <item x="244"/>
        <item m="1" x="969"/>
        <item x="245"/>
        <item x="250"/>
        <item x="251"/>
        <item x="252"/>
        <item m="1" x="535"/>
        <item x="302"/>
        <item m="1" x="757"/>
        <item m="1" x="500"/>
        <item x="123"/>
        <item m="1" x="932"/>
        <item m="1" x="654"/>
        <item m="1" x="394"/>
        <item x="280"/>
        <item m="1" x="773"/>
        <item m="1" x="930"/>
        <item x="290"/>
        <item x="294"/>
        <item x="295"/>
        <item x="296"/>
        <item x="297"/>
        <item x="299"/>
        <item m="1" x="524"/>
        <item x="351"/>
        <item m="1" x="576"/>
        <item m="1" x="575"/>
        <item x="304"/>
        <item m="1" x="453"/>
        <item x="305"/>
        <item m="1" x="869"/>
        <item x="312"/>
        <item x="314"/>
        <item m="1" x="987"/>
        <item m="1" x="873"/>
        <item x="319"/>
        <item x="320"/>
        <item m="1" x="839"/>
        <item m="1" x="716"/>
        <item x="324"/>
        <item x="325"/>
        <item x="326"/>
        <item x="327"/>
        <item m="1" x="1089"/>
        <item x="249"/>
        <item m="1" x="973"/>
        <item m="1" x="503"/>
        <item x="334"/>
        <item m="1" x="874"/>
        <item m="1" x="596"/>
        <item m="1" x="863"/>
        <item m="1" x="468"/>
        <item m="1" x="784"/>
        <item x="340"/>
        <item x="341"/>
        <item x="342"/>
        <item m="1" x="859"/>
        <item m="1" x="1014"/>
        <item m="1" x="587"/>
        <item m="1" x="1008"/>
        <item m="1" x="441"/>
        <item m="1" x="878"/>
        <item x="344"/>
        <item x="345"/>
        <item x="346"/>
        <item m="1" x="701"/>
        <item m="1" x="717"/>
        <item m="1" x="569"/>
        <item m="1" x="879"/>
        <item x="362"/>
        <item x="363"/>
        <item x="364"/>
        <item x="366"/>
        <item x="367"/>
        <item m="1" x="415"/>
        <item x="368"/>
        <item m="1" x="588"/>
        <item m="1" x="518"/>
        <item m="1" x="924"/>
        <item x="54"/>
        <item m="1" x="887"/>
        <item m="1" x="435"/>
        <item x="375"/>
        <item x="377"/>
        <item m="1" x="903"/>
        <item x="380"/>
        <item m="1" x="504"/>
        <item x="387"/>
        <item m="1" x="549"/>
        <item m="1" x="703"/>
        <item x="73"/>
        <item x="109"/>
        <item x="222"/>
        <item x="267"/>
        <item x="240"/>
        <item m="1" x="475"/>
        <item x="2"/>
        <item x="6"/>
        <item x="11"/>
        <item x="12"/>
        <item x="13"/>
        <item x="14"/>
        <item x="16"/>
        <item x="18"/>
        <item x="20"/>
        <item x="21"/>
        <item x="22"/>
        <item x="30"/>
        <item x="31"/>
        <item x="32"/>
        <item x="35"/>
        <item x="36"/>
        <item x="38"/>
        <item x="43"/>
        <item x="46"/>
        <item x="55"/>
        <item x="56"/>
        <item x="58"/>
        <item x="59"/>
        <item x="60"/>
        <item x="61"/>
        <item x="62"/>
        <item x="65"/>
        <item x="67"/>
        <item x="71"/>
        <item x="72"/>
        <item x="80"/>
        <item x="81"/>
        <item x="82"/>
        <item x="83"/>
        <item x="84"/>
        <item x="86"/>
        <item x="95"/>
        <item x="103"/>
        <item x="106"/>
        <item x="108"/>
        <item x="111"/>
        <item x="116"/>
        <item x="117"/>
        <item x="118"/>
        <item x="119"/>
        <item x="121"/>
        <item x="124"/>
        <item x="129"/>
        <item x="130"/>
        <item x="143"/>
        <item x="144"/>
        <item x="145"/>
        <item x="146"/>
        <item x="151"/>
        <item x="152"/>
        <item x="155"/>
        <item x="156"/>
        <item x="157"/>
        <item x="158"/>
        <item x="163"/>
        <item x="164"/>
        <item x="165"/>
        <item x="166"/>
        <item x="167"/>
        <item x="169"/>
        <item x="175"/>
        <item x="177"/>
        <item x="179"/>
        <item x="184"/>
        <item x="191"/>
        <item x="193"/>
        <item x="194"/>
        <item x="197"/>
        <item x="198"/>
        <item x="199"/>
        <item x="201"/>
        <item x="206"/>
        <item x="207"/>
        <item x="210"/>
        <item x="212"/>
        <item x="213"/>
        <item x="214"/>
        <item x="215"/>
        <item x="216"/>
        <item x="218"/>
        <item x="220"/>
        <item x="221"/>
        <item x="223"/>
        <item x="225"/>
        <item x="226"/>
        <item x="228"/>
        <item x="230"/>
        <item x="233"/>
        <item x="236"/>
        <item x="238"/>
        <item x="246"/>
        <item x="247"/>
        <item x="248"/>
        <item x="254"/>
        <item x="255"/>
        <item x="256"/>
        <item x="257"/>
        <item x="258"/>
        <item x="259"/>
        <item x="260"/>
        <item x="261"/>
        <item x="262"/>
        <item x="263"/>
        <item x="264"/>
        <item x="265"/>
        <item x="269"/>
        <item x="273"/>
        <item x="274"/>
        <item x="275"/>
        <item x="276"/>
        <item x="277"/>
        <item x="278"/>
        <item x="281"/>
        <item x="283"/>
        <item x="285"/>
        <item x="286"/>
        <item x="287"/>
        <item x="291"/>
        <item x="292"/>
        <item x="293"/>
        <item x="300"/>
        <item x="301"/>
        <item x="303"/>
        <item x="307"/>
        <item x="308"/>
        <item x="309"/>
        <item x="310"/>
        <item x="311"/>
        <item x="313"/>
        <item x="316"/>
        <item x="317"/>
        <item x="321"/>
        <item x="322"/>
        <item x="328"/>
        <item x="332"/>
        <item x="336"/>
        <item x="337"/>
        <item x="338"/>
        <item x="339"/>
        <item x="347"/>
        <item x="348"/>
        <item x="349"/>
        <item x="350"/>
        <item x="352"/>
        <item x="353"/>
        <item x="354"/>
        <item x="355"/>
        <item x="356"/>
        <item x="357"/>
        <item x="358"/>
        <item x="369"/>
        <item x="370"/>
        <item x="371"/>
        <item x="372"/>
        <item x="373"/>
        <item x="376"/>
        <item x="378"/>
        <item x="379"/>
        <item x="381"/>
        <item x="382"/>
        <item x="383"/>
        <item x="385"/>
        <item x="386"/>
        <item t="default"/>
      </items>
    </pivotField>
    <pivotField axis="axisRow" compact="0" outline="0" subtotalTop="0" showAll="0" includeNewItemsInFilter="1">
      <items count="7">
        <item x="2"/>
        <item m="1" x="5"/>
        <item x="4"/>
        <item x="0"/>
        <item x="1"/>
        <item x="3"/>
        <item t="default"/>
      </items>
    </pivotField>
    <pivotField compact="0" outline="0" subtotalTop="0" showAll="0" includeNewItemsInFilter="1"/>
    <pivotField compact="0" outline="0" subtotalTop="0" showAll="0" includeNewItemsInFilter="1" defaultSubtotal="0"/>
    <pivotField compact="0" outline="0" showAll="0" defaultSubtotal="0"/>
    <pivotField compact="0" outline="0" showAll="0" defaultSubtotal="0"/>
    <pivotField dataField="1" compact="0" outline="0" subtotalTop="0" showAll="0" includeNewItemsInFilter="1"/>
  </pivotFields>
  <rowFields count="3">
    <field x="2"/>
    <field x="7"/>
    <field x="3"/>
  </rowFields>
  <rowItems count="74">
    <i>
      <x v="1"/>
      <x/>
      <x v="11"/>
    </i>
    <i r="2">
      <x v="14"/>
    </i>
    <i r="2">
      <x v="18"/>
    </i>
    <i r="2">
      <x v="19"/>
    </i>
    <i r="2">
      <x v="28"/>
    </i>
    <i r="2">
      <x v="30"/>
    </i>
    <i r="2">
      <x v="35"/>
    </i>
    <i r="2">
      <x v="46"/>
    </i>
    <i r="2">
      <x v="52"/>
    </i>
    <i t="default" r="1">
      <x/>
    </i>
    <i r="1">
      <x v="3"/>
      <x v="14"/>
    </i>
    <i r="2">
      <x v="19"/>
    </i>
    <i r="2">
      <x v="23"/>
    </i>
    <i r="2">
      <x v="28"/>
    </i>
    <i r="2">
      <x v="30"/>
    </i>
    <i r="2">
      <x v="35"/>
    </i>
    <i r="2">
      <x v="52"/>
    </i>
    <i t="default" r="1">
      <x v="3"/>
    </i>
    <i r="1">
      <x v="4"/>
      <x v="5"/>
    </i>
    <i r="2">
      <x v="11"/>
    </i>
    <i r="2">
      <x v="13"/>
    </i>
    <i r="2">
      <x v="14"/>
    </i>
    <i r="2">
      <x v="18"/>
    </i>
    <i r="2">
      <x v="19"/>
    </i>
    <i r="2">
      <x v="22"/>
    </i>
    <i r="2">
      <x v="23"/>
    </i>
    <i r="2">
      <x v="24"/>
    </i>
    <i r="2">
      <x v="26"/>
    </i>
    <i r="2">
      <x v="27"/>
    </i>
    <i r="2">
      <x v="28"/>
    </i>
    <i r="2">
      <x v="30"/>
    </i>
    <i r="2">
      <x v="35"/>
    </i>
    <i r="2">
      <x v="36"/>
    </i>
    <i r="2">
      <x v="46"/>
    </i>
    <i r="2">
      <x v="52"/>
    </i>
    <i r="2">
      <x v="53"/>
    </i>
    <i r="2">
      <x v="54"/>
    </i>
    <i r="2">
      <x v="55"/>
    </i>
    <i r="2">
      <x v="56"/>
    </i>
    <i r="2">
      <x v="57"/>
    </i>
    <i r="2">
      <x v="58"/>
    </i>
    <i r="2">
      <x v="61"/>
    </i>
    <i r="2">
      <x v="63"/>
    </i>
    <i r="2">
      <x v="64"/>
    </i>
    <i t="default" r="1">
      <x v="4"/>
    </i>
    <i t="default">
      <x v="1"/>
    </i>
    <i>
      <x v="2"/>
      <x v="2"/>
      <x v="1"/>
    </i>
    <i r="2">
      <x v="3"/>
    </i>
    <i r="2">
      <x v="6"/>
    </i>
    <i r="2">
      <x v="7"/>
    </i>
    <i r="2">
      <x v="8"/>
    </i>
    <i r="2">
      <x v="10"/>
    </i>
    <i r="2">
      <x v="12"/>
    </i>
    <i r="2">
      <x v="15"/>
    </i>
    <i r="2">
      <x v="20"/>
    </i>
    <i r="2">
      <x v="21"/>
    </i>
    <i r="2">
      <x v="25"/>
    </i>
    <i r="2">
      <x v="29"/>
    </i>
    <i r="2">
      <x v="32"/>
    </i>
    <i r="2">
      <x v="34"/>
    </i>
    <i r="2">
      <x v="37"/>
    </i>
    <i r="2">
      <x v="38"/>
    </i>
    <i r="2">
      <x v="43"/>
    </i>
    <i r="2">
      <x v="44"/>
    </i>
    <i r="2">
      <x v="47"/>
    </i>
    <i r="2">
      <x v="48"/>
    </i>
    <i r="2">
      <x v="49"/>
    </i>
    <i r="2">
      <x v="50"/>
    </i>
    <i r="2">
      <x v="60"/>
    </i>
    <i r="2">
      <x v="62"/>
    </i>
    <i r="2">
      <x v="65"/>
    </i>
    <i t="default" r="1">
      <x v="2"/>
    </i>
    <i t="default">
      <x v="2"/>
    </i>
    <i t="grand">
      <x/>
    </i>
  </rowItems>
  <colFields count="1">
    <field x="4"/>
  </colFields>
  <colItems count="12">
    <i>
      <x v="1"/>
    </i>
    <i>
      <x v="2"/>
    </i>
    <i>
      <x v="3"/>
    </i>
    <i>
      <x v="4"/>
    </i>
    <i>
      <x v="5"/>
    </i>
    <i>
      <x v="6"/>
    </i>
    <i>
      <x v="8"/>
    </i>
    <i>
      <x v="10"/>
    </i>
    <i>
      <x v="11"/>
    </i>
    <i>
      <x v="13"/>
    </i>
    <i>
      <x v="16"/>
    </i>
    <i t="grand">
      <x/>
    </i>
  </colItems>
  <dataFields count="1">
    <dataField name="Sum of Grand Total" fld="12" baseField="0" baseItem="0" numFmtId="2"/>
  </dataFields>
  <formats count="80">
    <format dxfId="108">
      <pivotArea dataOnly="0" outline="0" fieldPosition="0">
        <references count="1">
          <reference field="3" count="0" defaultSubtotal="1"/>
        </references>
      </pivotArea>
    </format>
    <format dxfId="107">
      <pivotArea dataOnly="0" outline="0" fieldPosition="0">
        <references count="1">
          <reference field="3" count="0" defaultSubtotal="1"/>
        </references>
      </pivotArea>
    </format>
    <format dxfId="106">
      <pivotArea dataOnly="0" labelOnly="1" outline="0" fieldPosition="0">
        <references count="1">
          <reference field="3" count="1" defaultSubtotal="1">
            <x v="1"/>
          </reference>
        </references>
      </pivotArea>
    </format>
    <format dxfId="105">
      <pivotArea dataOnly="0" labelOnly="1" outline="0" fieldPosition="0">
        <references count="1">
          <reference field="3" count="1" defaultSubtotal="1">
            <x v="2"/>
          </reference>
        </references>
      </pivotArea>
    </format>
    <format dxfId="104">
      <pivotArea dataOnly="0" labelOnly="1" outline="0" fieldPosition="0">
        <references count="1">
          <reference field="3" count="1" defaultSubtotal="1">
            <x v="3"/>
          </reference>
        </references>
      </pivotArea>
    </format>
    <format dxfId="103">
      <pivotArea dataOnly="0" labelOnly="1" outline="0" fieldPosition="0">
        <references count="1">
          <reference field="3" count="1" defaultSubtotal="1">
            <x v="4"/>
          </reference>
        </references>
      </pivotArea>
    </format>
    <format dxfId="102">
      <pivotArea dataOnly="0" labelOnly="1" outline="0" fieldPosition="0">
        <references count="1">
          <reference field="3" count="1" defaultSubtotal="1">
            <x v="5"/>
          </reference>
        </references>
      </pivotArea>
    </format>
    <format dxfId="101">
      <pivotArea dataOnly="0" labelOnly="1" outline="0" fieldPosition="0">
        <references count="1">
          <reference field="3" count="1" defaultSubtotal="1">
            <x v="6"/>
          </reference>
        </references>
      </pivotArea>
    </format>
    <format dxfId="100">
      <pivotArea dataOnly="0" labelOnly="1" outline="0" fieldPosition="0">
        <references count="1">
          <reference field="3" count="1" defaultSubtotal="1">
            <x v="7"/>
          </reference>
        </references>
      </pivotArea>
    </format>
    <format dxfId="99">
      <pivotArea dataOnly="0" labelOnly="1" outline="0" fieldPosition="0">
        <references count="1">
          <reference field="3" count="1" defaultSubtotal="1">
            <x v="8"/>
          </reference>
        </references>
      </pivotArea>
    </format>
    <format dxfId="98">
      <pivotArea dataOnly="0" labelOnly="1" outline="0" fieldPosition="0">
        <references count="1">
          <reference field="3" count="1" defaultSubtotal="1">
            <x v="9"/>
          </reference>
        </references>
      </pivotArea>
    </format>
    <format dxfId="97">
      <pivotArea dataOnly="0" labelOnly="1" outline="0" fieldPosition="0">
        <references count="1">
          <reference field="3" count="1" defaultSubtotal="1">
            <x v="10"/>
          </reference>
        </references>
      </pivotArea>
    </format>
    <format dxfId="96">
      <pivotArea dataOnly="0" labelOnly="1" outline="0" fieldPosition="0">
        <references count="1">
          <reference field="3" count="1" defaultSubtotal="1">
            <x v="11"/>
          </reference>
        </references>
      </pivotArea>
    </format>
    <format dxfId="95">
      <pivotArea dataOnly="0" labelOnly="1" outline="0" fieldPosition="0">
        <references count="1">
          <reference field="3" count="1" defaultSubtotal="1">
            <x v="12"/>
          </reference>
        </references>
      </pivotArea>
    </format>
    <format dxfId="94">
      <pivotArea dataOnly="0" labelOnly="1" outline="0" fieldPosition="0">
        <references count="1">
          <reference field="3" count="1" defaultSubtotal="1">
            <x v="13"/>
          </reference>
        </references>
      </pivotArea>
    </format>
    <format dxfId="93">
      <pivotArea dataOnly="0" labelOnly="1" outline="0" fieldPosition="0">
        <references count="1">
          <reference field="3" count="1" defaultSubtotal="1">
            <x v="14"/>
          </reference>
        </references>
      </pivotArea>
    </format>
    <format dxfId="92">
      <pivotArea dataOnly="0" labelOnly="1" outline="0" fieldPosition="0">
        <references count="1">
          <reference field="3" count="1" defaultSubtotal="1">
            <x v="15"/>
          </reference>
        </references>
      </pivotArea>
    </format>
    <format dxfId="91">
      <pivotArea dataOnly="0" labelOnly="1" outline="0" fieldPosition="0">
        <references count="1">
          <reference field="3" count="1" defaultSubtotal="1">
            <x v="16"/>
          </reference>
        </references>
      </pivotArea>
    </format>
    <format dxfId="90">
      <pivotArea dataOnly="0" labelOnly="1" outline="0" fieldPosition="0">
        <references count="1">
          <reference field="3" count="1" defaultSubtotal="1">
            <x v="18"/>
          </reference>
        </references>
      </pivotArea>
    </format>
    <format dxfId="89">
      <pivotArea dataOnly="0" labelOnly="1" outline="0" fieldPosition="0">
        <references count="1">
          <reference field="3" count="1" defaultSubtotal="1">
            <x v="19"/>
          </reference>
        </references>
      </pivotArea>
    </format>
    <format dxfId="88">
      <pivotArea dataOnly="0" labelOnly="1" outline="0" fieldPosition="0">
        <references count="1">
          <reference field="3" count="1" defaultSubtotal="1">
            <x v="20"/>
          </reference>
        </references>
      </pivotArea>
    </format>
    <format dxfId="87">
      <pivotArea dataOnly="0" labelOnly="1" outline="0" fieldPosition="0">
        <references count="1">
          <reference field="3" count="1" defaultSubtotal="1">
            <x v="21"/>
          </reference>
        </references>
      </pivotArea>
    </format>
    <format dxfId="86">
      <pivotArea dataOnly="0" labelOnly="1" outline="0" fieldPosition="0">
        <references count="1">
          <reference field="3" count="1" defaultSubtotal="1">
            <x v="22"/>
          </reference>
        </references>
      </pivotArea>
    </format>
    <format dxfId="85">
      <pivotArea dataOnly="0" labelOnly="1" outline="0" fieldPosition="0">
        <references count="1">
          <reference field="3" count="1" defaultSubtotal="1">
            <x v="23"/>
          </reference>
        </references>
      </pivotArea>
    </format>
    <format dxfId="84">
      <pivotArea dataOnly="0" labelOnly="1" outline="0" fieldPosition="0">
        <references count="1">
          <reference field="3" count="1" defaultSubtotal="1">
            <x v="24"/>
          </reference>
        </references>
      </pivotArea>
    </format>
    <format dxfId="83">
      <pivotArea dataOnly="0" labelOnly="1" outline="0" fieldPosition="0">
        <references count="1">
          <reference field="3" count="1" defaultSubtotal="1">
            <x v="25"/>
          </reference>
        </references>
      </pivotArea>
    </format>
    <format dxfId="82">
      <pivotArea dataOnly="0" labelOnly="1" outline="0" fieldPosition="0">
        <references count="1">
          <reference field="3" count="1" defaultSubtotal="1">
            <x v="26"/>
          </reference>
        </references>
      </pivotArea>
    </format>
    <format dxfId="81">
      <pivotArea dataOnly="0" labelOnly="1" outline="0" fieldPosition="0">
        <references count="1">
          <reference field="3" count="1" defaultSubtotal="1">
            <x v="27"/>
          </reference>
        </references>
      </pivotArea>
    </format>
    <format dxfId="80">
      <pivotArea dataOnly="0" labelOnly="1" outline="0" fieldPosition="0">
        <references count="1">
          <reference field="3" count="1" defaultSubtotal="1">
            <x v="28"/>
          </reference>
        </references>
      </pivotArea>
    </format>
    <format dxfId="79">
      <pivotArea dataOnly="0" labelOnly="1" outline="0" fieldPosition="0">
        <references count="1">
          <reference field="3" count="1" defaultSubtotal="1">
            <x v="29"/>
          </reference>
        </references>
      </pivotArea>
    </format>
    <format dxfId="78">
      <pivotArea dataOnly="0" labelOnly="1" outline="0" fieldPosition="0">
        <references count="1">
          <reference field="3" count="1" defaultSubtotal="1">
            <x v="30"/>
          </reference>
        </references>
      </pivotArea>
    </format>
    <format dxfId="77">
      <pivotArea dataOnly="0" labelOnly="1" outline="0" fieldPosition="0">
        <references count="1">
          <reference field="3" count="1" defaultSubtotal="1">
            <x v="31"/>
          </reference>
        </references>
      </pivotArea>
    </format>
    <format dxfId="76">
      <pivotArea dataOnly="0" labelOnly="1" outline="0" fieldPosition="0">
        <references count="1">
          <reference field="3" count="1" defaultSubtotal="1">
            <x v="32"/>
          </reference>
        </references>
      </pivotArea>
    </format>
    <format dxfId="75">
      <pivotArea dataOnly="0" labelOnly="1" outline="0" fieldPosition="0">
        <references count="1">
          <reference field="3" count="1" defaultSubtotal="1">
            <x v="34"/>
          </reference>
        </references>
      </pivotArea>
    </format>
    <format dxfId="74">
      <pivotArea dataOnly="0" labelOnly="1" outline="0" fieldPosition="0">
        <references count="1">
          <reference field="3" count="1" defaultSubtotal="1">
            <x v="35"/>
          </reference>
        </references>
      </pivotArea>
    </format>
    <format dxfId="73">
      <pivotArea dataOnly="0" labelOnly="1" outline="0" fieldPosition="0">
        <references count="1">
          <reference field="3" count="1" defaultSubtotal="1">
            <x v="36"/>
          </reference>
        </references>
      </pivotArea>
    </format>
    <format dxfId="72">
      <pivotArea dataOnly="0" labelOnly="1" outline="0" fieldPosition="0">
        <references count="1">
          <reference field="3" count="1" defaultSubtotal="1">
            <x v="37"/>
          </reference>
        </references>
      </pivotArea>
    </format>
    <format dxfId="71">
      <pivotArea dataOnly="0" labelOnly="1" outline="0" fieldPosition="0">
        <references count="1">
          <reference field="3" count="1" defaultSubtotal="1">
            <x v="38"/>
          </reference>
        </references>
      </pivotArea>
    </format>
    <format dxfId="70">
      <pivotArea field="3" type="button" dataOnly="0" labelOnly="1" outline="0" axis="axisRow" fieldPosition="2"/>
    </format>
    <format dxfId="69">
      <pivotArea field="4" type="button" dataOnly="0" labelOnly="1" outline="0" axis="axisCol" fieldPosition="0"/>
    </format>
    <format dxfId="68">
      <pivotArea field="5" type="button" dataOnly="0" labelOnly="1" outline="0"/>
    </format>
    <format dxfId="67">
      <pivotArea field="6" type="button" dataOnly="0" labelOnly="1" outline="0"/>
    </format>
    <format dxfId="66">
      <pivotArea dataOnly="0" labelOnly="1" grandCol="1" outline="0" fieldPosition="0"/>
    </format>
    <format dxfId="65">
      <pivotArea field="3" type="button" dataOnly="0" labelOnly="1" outline="0" axis="axisRow" fieldPosition="2"/>
    </format>
    <format dxfId="64">
      <pivotArea field="4" type="button" dataOnly="0" labelOnly="1" outline="0" axis="axisCol" fieldPosition="0"/>
    </format>
    <format dxfId="63">
      <pivotArea field="5" type="button" dataOnly="0" labelOnly="1" outline="0"/>
    </format>
    <format dxfId="62">
      <pivotArea field="6" type="button" dataOnly="0" labelOnly="1" outline="0"/>
    </format>
    <format dxfId="61">
      <pivotArea dataOnly="0" labelOnly="1" grandCol="1" outline="0" fieldPosition="0"/>
    </format>
    <format dxfId="60">
      <pivotArea field="3" type="button" dataOnly="0" labelOnly="1" outline="0" axis="axisRow" fieldPosition="2"/>
    </format>
    <format dxfId="59">
      <pivotArea field="4" type="button" dataOnly="0" labelOnly="1" outline="0" axis="axisCol" fieldPosition="0"/>
    </format>
    <format dxfId="58">
      <pivotArea field="5" type="button" dataOnly="0" labelOnly="1" outline="0"/>
    </format>
    <format dxfId="57">
      <pivotArea field="6" type="button" dataOnly="0" labelOnly="1" outline="0"/>
    </format>
    <format dxfId="56">
      <pivotArea dataOnly="0" labelOnly="1" grandCol="1" outline="0" fieldPosition="0"/>
    </format>
    <format dxfId="55">
      <pivotArea dataOnly="0" grandRow="1" outline="0" fieldPosition="0"/>
    </format>
    <format dxfId="54">
      <pivotArea dataOnly="0" grandRow="1" outline="0" fieldPosition="0"/>
    </format>
    <format dxfId="53">
      <pivotArea outline="0" fieldPosition="0"/>
    </format>
    <format dxfId="52">
      <pivotArea outline="0" fieldPosition="0">
        <references count="1">
          <reference field="2" count="2" selected="0" defaultSubtotal="1">
            <x v="1"/>
            <x v="2"/>
          </reference>
        </references>
      </pivotArea>
    </format>
    <format dxfId="51">
      <pivotArea dataOnly="0" labelOnly="1" outline="0" fieldPosition="0">
        <references count="2">
          <reference field="2" count="1" selected="0">
            <x v="2"/>
          </reference>
          <reference field="3" count="21">
            <x v="1"/>
            <x v="2"/>
            <x v="3"/>
            <x v="4"/>
            <x v="6"/>
            <x v="7"/>
            <x v="8"/>
            <x v="9"/>
            <x v="10"/>
            <x v="12"/>
            <x v="15"/>
            <x v="16"/>
            <x v="20"/>
            <x v="21"/>
            <x v="25"/>
            <x v="29"/>
            <x v="31"/>
            <x v="32"/>
            <x v="34"/>
            <x v="37"/>
            <x v="38"/>
          </reference>
        </references>
      </pivotArea>
    </format>
    <format dxfId="50">
      <pivotArea dataOnly="0" labelOnly="1" outline="0" fieldPosition="0">
        <references count="2">
          <reference field="2" count="1" selected="0">
            <x v="1"/>
          </reference>
          <reference field="3" count="15">
            <x v="5"/>
            <x v="11"/>
            <x v="13"/>
            <x v="14"/>
            <x v="18"/>
            <x v="19"/>
            <x v="22"/>
            <x v="23"/>
            <x v="24"/>
            <x v="26"/>
            <x v="27"/>
            <x v="28"/>
            <x v="30"/>
            <x v="35"/>
            <x v="36"/>
          </reference>
        </references>
      </pivotArea>
    </format>
    <format dxfId="49">
      <pivotArea outline="0" fieldPosition="0"/>
    </format>
    <format dxfId="48">
      <pivotArea dataOnly="0" labelOnly="1" grandCol="1" outline="0" fieldPosition="0"/>
    </format>
    <format dxfId="47">
      <pivotArea dataOnly="0" labelOnly="1" grandCol="1" outline="0" fieldPosition="0"/>
    </format>
    <format dxfId="46">
      <pivotArea dataOnly="0" outline="0" fieldPosition="0">
        <references count="1">
          <reference field="2" count="0" defaultSubtotal="1"/>
        </references>
      </pivotArea>
    </format>
    <format dxfId="45">
      <pivotArea grandRow="1" outline="0" fieldPosition="0"/>
    </format>
    <format dxfId="44">
      <pivotArea dataOnly="0" labelOnly="1" grandRow="1" outline="0" fieldPosition="0"/>
    </format>
    <format dxfId="43">
      <pivotArea outline="0" fieldPosition="0">
        <references count="1">
          <reference field="2" count="1" selected="0" defaultSubtotal="1">
            <x v="2"/>
          </reference>
        </references>
      </pivotArea>
    </format>
    <format dxfId="42">
      <pivotArea dataOnly="0" labelOnly="1" outline="0" fieldPosition="0">
        <references count="1">
          <reference field="2" count="1" defaultSubtotal="1">
            <x v="2"/>
          </reference>
        </references>
      </pivotArea>
    </format>
    <format dxfId="41">
      <pivotArea outline="0" fieldPosition="0">
        <references count="1">
          <reference field="2" count="1" selected="0" defaultSubtotal="1">
            <x v="1"/>
          </reference>
        </references>
      </pivotArea>
    </format>
    <format dxfId="40">
      <pivotArea dataOnly="0" labelOnly="1" outline="0" fieldPosition="0">
        <references count="1">
          <reference field="2" count="1" defaultSubtotal="1">
            <x v="1"/>
          </reference>
        </references>
      </pivotArea>
    </format>
    <format dxfId="39">
      <pivotArea outline="0" fieldPosition="0">
        <references count="1">
          <reference field="2" count="1" selected="0" defaultSubtotal="1">
            <x v="2"/>
          </reference>
        </references>
      </pivotArea>
    </format>
    <format dxfId="38">
      <pivotArea dataOnly="0" labelOnly="1" outline="0" fieldPosition="0">
        <references count="1">
          <reference field="2" count="1" defaultSubtotal="1">
            <x v="2"/>
          </reference>
        </references>
      </pivotArea>
    </format>
    <format dxfId="37">
      <pivotArea outline="0" fieldPosition="0">
        <references count="1">
          <reference field="2" count="1" selected="0" defaultSubtotal="1">
            <x v="1"/>
          </reference>
        </references>
      </pivotArea>
    </format>
    <format dxfId="36">
      <pivotArea dataOnly="0" labelOnly="1" outline="0" fieldPosition="0">
        <references count="1">
          <reference field="2" count="1" defaultSubtotal="1">
            <x v="1"/>
          </reference>
        </references>
      </pivotArea>
    </format>
    <format dxfId="35">
      <pivotArea grandCol="1" outline="0" fieldPosition="0"/>
    </format>
    <format dxfId="34">
      <pivotArea field="2" type="button" dataOnly="0" labelOnly="1" outline="0" axis="axisRow" fieldPosition="0"/>
    </format>
    <format dxfId="33">
      <pivotArea field="3" type="button" dataOnly="0" labelOnly="1" outline="0" axis="axisRow" fieldPosition="2"/>
    </format>
    <format dxfId="32">
      <pivotArea dataOnly="0" labelOnly="1" outline="0" fieldPosition="0">
        <references count="1">
          <reference field="4" count="0"/>
        </references>
      </pivotArea>
    </format>
    <format dxfId="31">
      <pivotArea field="2" type="button" dataOnly="0" labelOnly="1" outline="0" axis="axisRow" fieldPosition="0"/>
    </format>
    <format dxfId="30">
      <pivotArea field="3" type="button" dataOnly="0" labelOnly="1" outline="0" axis="axisRow" fieldPosition="2"/>
    </format>
    <format dxfId="29">
      <pivotArea dataOnly="0" labelOnly="1" outline="0" fieldPosition="0">
        <references count="1">
          <reference field="4" count="0"/>
        </references>
      </pivotArea>
    </format>
  </formats>
  <pivotTableStyleInfo showRowHeaders="1" showColHeaders="1" showRowStripes="0" showColStripes="0" showLastColumn="1"/>
</pivotTableDefinition>
</file>

<file path=xl/pivotTables/pivotTable7.xml><?xml version="1.0" encoding="utf-8"?>
<pivotTableDefinition xmlns="http://schemas.openxmlformats.org/spreadsheetml/2006/main" name="PivotTable3" cacheId="66" applyNumberFormats="0" applyBorderFormats="0" applyFontFormats="0" applyPatternFormats="0" applyAlignmentFormats="0" applyWidthHeightFormats="1" dataCaption="Data" updatedVersion="4" showMemberPropertyTips="0" useAutoFormatting="1" itemPrintTitles="1" createdVersion="1" indent="0" compact="0" compactData="0" gridDropZones="1">
  <location ref="A3:E12" firstHeaderRow="1" firstDataRow="2" firstDataCol="1"/>
  <pivotFields count="5">
    <pivotField axis="axisRow" compact="0" numFmtId="17" outline="0" subtotalTop="0" showAll="0" includeNewItemsInFilter="1">
      <items count="8">
        <item x="6"/>
        <item x="5"/>
        <item x="4"/>
        <item x="3"/>
        <item x="2"/>
        <item x="1"/>
        <item x="0"/>
        <item t="default"/>
      </items>
    </pivotField>
    <pivotField dataField="1" compact="0" numFmtId="2" outline="0" subtotalTop="0" showAll="0" includeNewItemsInFilter="1"/>
    <pivotField dataField="1" compact="0" numFmtId="2" outline="0" subtotalTop="0" showAll="0" includeNewItemsInFilter="1"/>
    <pivotField dataField="1" compact="0" numFmtId="2" outline="0" subtotalTop="0" showAll="0" includeNewItemsInFilter="1"/>
    <pivotField dataField="1" compact="0" numFmtId="2" outline="0" subtotalTop="0" showAll="0" includeNewItemsInFilter="1"/>
  </pivotFields>
  <rowFields count="1">
    <field x="0"/>
  </rowFields>
  <rowItems count="8">
    <i>
      <x/>
    </i>
    <i>
      <x v="1"/>
    </i>
    <i>
      <x v="2"/>
    </i>
    <i>
      <x v="3"/>
    </i>
    <i>
      <x v="4"/>
    </i>
    <i>
      <x v="5"/>
    </i>
    <i>
      <x v="6"/>
    </i>
    <i t="grand">
      <x/>
    </i>
  </rowItems>
  <colFields count="1">
    <field x="-2"/>
  </colFields>
  <colItems count="4">
    <i>
      <x/>
    </i>
    <i i="1">
      <x v="1"/>
    </i>
    <i i="2">
      <x v="2"/>
    </i>
    <i i="3">
      <x v="3"/>
    </i>
  </colItems>
  <dataFields count="4">
    <dataField name="Sum of U.S. M&amp;O Core" fld="1" baseField="0" baseItem="0"/>
    <dataField name="Sum of U.S. Base Grants" fld="2" baseField="0" baseItem="0"/>
    <dataField name="Sum of U.S. Institutional In-Kind" fld="3" baseField="0" baseItem="0"/>
    <dataField name="Sum of Europe &amp; Asia Pacific In-Kind" fld="4" baseField="0" baseItem="0"/>
  </dataFields>
  <formats count="1">
    <format dxfId="28">
      <pivotArea outline="0" fieldPosition="0"/>
    </format>
  </formats>
  <chartFormats count="24">
    <chartFormat chart="0" format="24" series="1">
      <pivotArea type="data" outline="0" fieldPosition="0">
        <references count="1">
          <reference field="4294967294" count="1" selected="0">
            <x v="0"/>
          </reference>
        </references>
      </pivotArea>
    </chartFormat>
    <chartFormat chart="0" format="25">
      <pivotArea type="data" outline="0" fieldPosition="0">
        <references count="2">
          <reference field="4294967294" count="1" selected="0">
            <x v="0"/>
          </reference>
          <reference field="0" count="1" selected="0">
            <x v="0"/>
          </reference>
        </references>
      </pivotArea>
    </chartFormat>
    <chartFormat chart="0" format="26">
      <pivotArea type="data" outline="0" fieldPosition="0">
        <references count="2">
          <reference field="4294967294" count="1" selected="0">
            <x v="0"/>
          </reference>
          <reference field="0" count="1" selected="0">
            <x v="1"/>
          </reference>
        </references>
      </pivotArea>
    </chartFormat>
    <chartFormat chart="0" format="27">
      <pivotArea type="data" outline="0" fieldPosition="0">
        <references count="2">
          <reference field="4294967294" count="1" selected="0">
            <x v="0"/>
          </reference>
          <reference field="0" count="1" selected="0">
            <x v="2"/>
          </reference>
        </references>
      </pivotArea>
    </chartFormat>
    <chartFormat chart="0" format="28">
      <pivotArea type="data" outline="0" fieldPosition="0">
        <references count="2">
          <reference field="4294967294" count="1" selected="0">
            <x v="0"/>
          </reference>
          <reference field="0" count="1" selected="0">
            <x v="3"/>
          </reference>
        </references>
      </pivotArea>
    </chartFormat>
    <chartFormat chart="0" format="29">
      <pivotArea type="data" outline="0" fieldPosition="0">
        <references count="2">
          <reference field="4294967294" count="1" selected="0">
            <x v="0"/>
          </reference>
          <reference field="0" count="1" selected="0">
            <x v="4"/>
          </reference>
        </references>
      </pivotArea>
    </chartFormat>
    <chartFormat chart="0" format="30">
      <pivotArea type="data" outline="0" fieldPosition="0">
        <references count="2">
          <reference field="4294967294" count="1" selected="0">
            <x v="0"/>
          </reference>
          <reference field="0" count="1" selected="0">
            <x v="5"/>
          </reference>
        </references>
      </pivotArea>
    </chartFormat>
    <chartFormat chart="0" format="31">
      <pivotArea type="data" outline="0" fieldPosition="0">
        <references count="2">
          <reference field="4294967294" count="1" selected="0">
            <x v="0"/>
          </reference>
          <reference field="0" count="1" selected="0">
            <x v="6"/>
          </reference>
        </references>
      </pivotArea>
    </chartFormat>
    <chartFormat chart="0" format="32" series="1">
      <pivotArea type="data" outline="0" fieldPosition="0">
        <references count="1">
          <reference field="4294967294" count="1" selected="0">
            <x v="1"/>
          </reference>
        </references>
      </pivotArea>
    </chartFormat>
    <chartFormat chart="0" format="33">
      <pivotArea type="data" outline="0" fieldPosition="0">
        <references count="2">
          <reference field="4294967294" count="1" selected="0">
            <x v="1"/>
          </reference>
          <reference field="0" count="1" selected="0">
            <x v="0"/>
          </reference>
        </references>
      </pivotArea>
    </chartFormat>
    <chartFormat chart="0" format="34">
      <pivotArea type="data" outline="0" fieldPosition="0">
        <references count="2">
          <reference field="4294967294" count="1" selected="0">
            <x v="1"/>
          </reference>
          <reference field="0" count="1" selected="0">
            <x v="1"/>
          </reference>
        </references>
      </pivotArea>
    </chartFormat>
    <chartFormat chart="0" format="35">
      <pivotArea type="data" outline="0" fieldPosition="0">
        <references count="2">
          <reference field="4294967294" count="1" selected="0">
            <x v="1"/>
          </reference>
          <reference field="0" count="1" selected="0">
            <x v="2"/>
          </reference>
        </references>
      </pivotArea>
    </chartFormat>
    <chartFormat chart="0" format="36">
      <pivotArea type="data" outline="0" fieldPosition="0">
        <references count="2">
          <reference field="4294967294" count="1" selected="0">
            <x v="1"/>
          </reference>
          <reference field="0" count="1" selected="0">
            <x v="3"/>
          </reference>
        </references>
      </pivotArea>
    </chartFormat>
    <chartFormat chart="0" format="37">
      <pivotArea type="data" outline="0" fieldPosition="0">
        <references count="2">
          <reference field="4294967294" count="1" selected="0">
            <x v="1"/>
          </reference>
          <reference field="0" count="1" selected="0">
            <x v="4"/>
          </reference>
        </references>
      </pivotArea>
    </chartFormat>
    <chartFormat chart="0" format="38">
      <pivotArea type="data" outline="0" fieldPosition="0">
        <references count="2">
          <reference field="4294967294" count="1" selected="0">
            <x v="1"/>
          </reference>
          <reference field="0" count="1" selected="0">
            <x v="5"/>
          </reference>
        </references>
      </pivotArea>
    </chartFormat>
    <chartFormat chart="0" format="39">
      <pivotArea type="data" outline="0" fieldPosition="0">
        <references count="2">
          <reference field="4294967294" count="1" selected="0">
            <x v="1"/>
          </reference>
          <reference field="0" count="1" selected="0">
            <x v="6"/>
          </reference>
        </references>
      </pivotArea>
    </chartFormat>
    <chartFormat chart="0" format="40" series="1">
      <pivotArea type="data" outline="0" fieldPosition="0">
        <references count="1">
          <reference field="4294967294" count="1" selected="0">
            <x v="2"/>
          </reference>
        </references>
      </pivotArea>
    </chartFormat>
    <chartFormat chart="0" format="41">
      <pivotArea type="data" outline="0" fieldPosition="0">
        <references count="2">
          <reference field="4294967294" count="1" selected="0">
            <x v="2"/>
          </reference>
          <reference field="0" count="1" selected="0">
            <x v="6"/>
          </reference>
        </references>
      </pivotArea>
    </chartFormat>
    <chartFormat chart="0" format="42" series="1">
      <pivotArea type="data" outline="0" fieldPosition="0">
        <references count="1">
          <reference field="4294967294" count="1" selected="0">
            <x v="3"/>
          </reference>
        </references>
      </pivotArea>
    </chartFormat>
    <chartFormat chart="0" format="43">
      <pivotArea type="data" outline="0" fieldPosition="0">
        <references count="2">
          <reference field="4294967294" count="1" selected="0">
            <x v="3"/>
          </reference>
          <reference field="0" count="1" selected="0">
            <x v="0"/>
          </reference>
        </references>
      </pivotArea>
    </chartFormat>
    <chartFormat chart="0" format="44">
      <pivotArea type="data" outline="0" fieldPosition="0">
        <references count="2">
          <reference field="4294967294" count="1" selected="0">
            <x v="3"/>
          </reference>
          <reference field="0" count="1" selected="0">
            <x v="3"/>
          </reference>
        </references>
      </pivotArea>
    </chartFormat>
    <chartFormat chart="0" format="45">
      <pivotArea type="data" outline="0" fieldPosition="0">
        <references count="2">
          <reference field="4294967294" count="1" selected="0">
            <x v="3"/>
          </reference>
          <reference field="0" count="1" selected="0">
            <x v="4"/>
          </reference>
        </references>
      </pivotArea>
    </chartFormat>
    <chartFormat chart="0" format="46">
      <pivotArea type="data" outline="0" fieldPosition="0">
        <references count="2">
          <reference field="4294967294" count="1" selected="0">
            <x v="3"/>
          </reference>
          <reference field="0" count="1" selected="0">
            <x v="5"/>
          </reference>
        </references>
      </pivotArea>
    </chartFormat>
    <chartFormat chart="0" format="47">
      <pivotArea type="data" outline="0" fieldPosition="0">
        <references count="2">
          <reference field="4294967294" count="1" selected="0">
            <x v="3"/>
          </reference>
          <reference field="0" count="1" selected="0">
            <x v="6"/>
          </reference>
        </references>
      </pivotArea>
    </chartFormat>
  </chart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5.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6.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ivotTable" Target="../pivotTables/pivotTable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election activeCell="A25" sqref="A25"/>
    </sheetView>
  </sheetViews>
  <sheetFormatPr defaultRowHeight="12.75" x14ac:dyDescent="0.2"/>
  <cols>
    <col min="1" max="1" width="47.85546875" bestFit="1" customWidth="1"/>
    <col min="2" max="2" width="19" bestFit="1" customWidth="1"/>
  </cols>
  <sheetData>
    <row r="1" spans="1:2" x14ac:dyDescent="0.2">
      <c r="A1" s="168" t="s">
        <v>4</v>
      </c>
      <c r="B1" t="s">
        <v>206</v>
      </c>
    </row>
    <row r="3" spans="1:2" x14ac:dyDescent="0.2">
      <c r="A3" s="168" t="s">
        <v>347</v>
      </c>
      <c r="B3" t="s">
        <v>157</v>
      </c>
    </row>
    <row r="4" spans="1:2" x14ac:dyDescent="0.2">
      <c r="A4" s="169" t="s">
        <v>40</v>
      </c>
      <c r="B4" s="30">
        <v>31.40499999999999</v>
      </c>
    </row>
    <row r="5" spans="1:2" x14ac:dyDescent="0.2">
      <c r="A5" s="170" t="s">
        <v>204</v>
      </c>
      <c r="B5" s="30">
        <v>31.40499999999999</v>
      </c>
    </row>
    <row r="6" spans="1:2" x14ac:dyDescent="0.2">
      <c r="A6" s="171" t="s">
        <v>9</v>
      </c>
      <c r="B6" s="30">
        <v>6.699999999999994</v>
      </c>
    </row>
    <row r="7" spans="1:2" x14ac:dyDescent="0.2">
      <c r="A7" s="171" t="s">
        <v>80</v>
      </c>
      <c r="B7" s="30">
        <v>7.1549999999999985</v>
      </c>
    </row>
    <row r="8" spans="1:2" x14ac:dyDescent="0.2">
      <c r="A8" s="171" t="s">
        <v>663</v>
      </c>
      <c r="B8" s="30">
        <v>2</v>
      </c>
    </row>
    <row r="9" spans="1:2" x14ac:dyDescent="0.2">
      <c r="A9" s="171" t="s">
        <v>439</v>
      </c>
      <c r="B9" s="30">
        <v>4.8499999999999996</v>
      </c>
    </row>
    <row r="10" spans="1:2" x14ac:dyDescent="0.2">
      <c r="A10" s="171" t="s">
        <v>436</v>
      </c>
      <c r="B10" s="30">
        <v>8</v>
      </c>
    </row>
    <row r="11" spans="1:2" x14ac:dyDescent="0.2">
      <c r="A11" s="171" t="s">
        <v>426</v>
      </c>
      <c r="B11" s="30">
        <v>2.7</v>
      </c>
    </row>
    <row r="12" spans="1:2" x14ac:dyDescent="0.2">
      <c r="A12" s="169" t="s">
        <v>11</v>
      </c>
      <c r="B12" s="30">
        <v>65.259999999999991</v>
      </c>
    </row>
    <row r="13" spans="1:2" x14ac:dyDescent="0.2">
      <c r="A13" s="170" t="s">
        <v>165</v>
      </c>
      <c r="B13" s="30">
        <v>6.620000000000001</v>
      </c>
    </row>
    <row r="14" spans="1:2" x14ac:dyDescent="0.2">
      <c r="A14" s="171" t="s">
        <v>9</v>
      </c>
      <c r="B14" s="30">
        <v>0.74</v>
      </c>
    </row>
    <row r="15" spans="1:2" x14ac:dyDescent="0.2">
      <c r="A15" s="171" t="s">
        <v>80</v>
      </c>
      <c r="B15" s="30">
        <v>2.3800000000000003</v>
      </c>
    </row>
    <row r="16" spans="1:2" x14ac:dyDescent="0.2">
      <c r="A16" s="171" t="s">
        <v>663</v>
      </c>
      <c r="B16" s="30">
        <v>0.1</v>
      </c>
    </row>
    <row r="17" spans="1:2" x14ac:dyDescent="0.2">
      <c r="A17" s="171" t="s">
        <v>439</v>
      </c>
      <c r="B17" s="30">
        <v>0.8</v>
      </c>
    </row>
    <row r="18" spans="1:2" x14ac:dyDescent="0.2">
      <c r="A18" s="171" t="s">
        <v>436</v>
      </c>
      <c r="B18" s="30">
        <v>1.75</v>
      </c>
    </row>
    <row r="19" spans="1:2" x14ac:dyDescent="0.2">
      <c r="A19" s="171" t="s">
        <v>426</v>
      </c>
      <c r="B19" s="30">
        <v>0.85000000000000009</v>
      </c>
    </row>
    <row r="20" spans="1:2" x14ac:dyDescent="0.2">
      <c r="A20" s="170" t="s">
        <v>143</v>
      </c>
      <c r="B20" s="30">
        <v>37.989999999999995</v>
      </c>
    </row>
    <row r="21" spans="1:2" x14ac:dyDescent="0.2">
      <c r="A21" s="171" t="s">
        <v>9</v>
      </c>
      <c r="B21" s="30">
        <v>6.43</v>
      </c>
    </row>
    <row r="22" spans="1:2" x14ac:dyDescent="0.2">
      <c r="A22" s="171" t="s">
        <v>80</v>
      </c>
      <c r="B22" s="30">
        <v>14.309999999999997</v>
      </c>
    </row>
    <row r="23" spans="1:2" x14ac:dyDescent="0.2">
      <c r="A23" s="171" t="s">
        <v>663</v>
      </c>
      <c r="B23" s="30">
        <v>8.75</v>
      </c>
    </row>
    <row r="24" spans="1:2" x14ac:dyDescent="0.2">
      <c r="A24" s="171" t="s">
        <v>439</v>
      </c>
      <c r="B24" s="30">
        <v>2.9499999999999997</v>
      </c>
    </row>
    <row r="25" spans="1:2" x14ac:dyDescent="0.2">
      <c r="A25" s="171" t="s">
        <v>436</v>
      </c>
      <c r="B25" s="30">
        <v>3.5</v>
      </c>
    </row>
    <row r="26" spans="1:2" x14ac:dyDescent="0.2">
      <c r="A26" s="171" t="s">
        <v>426</v>
      </c>
      <c r="B26" s="30">
        <v>2.0499999999999998</v>
      </c>
    </row>
    <row r="27" spans="1:2" x14ac:dyDescent="0.2">
      <c r="A27" s="170" t="s">
        <v>205</v>
      </c>
      <c r="B27" s="30">
        <v>20.649999999999991</v>
      </c>
    </row>
    <row r="28" spans="1:2" x14ac:dyDescent="0.2">
      <c r="A28" s="171" t="s">
        <v>9</v>
      </c>
      <c r="B28" s="30">
        <v>4.8799999999999955</v>
      </c>
    </row>
    <row r="29" spans="1:2" x14ac:dyDescent="0.2">
      <c r="A29" s="171" t="s">
        <v>80</v>
      </c>
      <c r="B29" s="30">
        <v>3.9599999999999995</v>
      </c>
    </row>
    <row r="30" spans="1:2" x14ac:dyDescent="0.2">
      <c r="A30" s="171" t="s">
        <v>663</v>
      </c>
      <c r="B30" s="30">
        <v>1.4300000000000002</v>
      </c>
    </row>
    <row r="31" spans="1:2" x14ac:dyDescent="0.2">
      <c r="A31" s="171" t="s">
        <v>439</v>
      </c>
      <c r="B31" s="30">
        <v>1.4000000000000001</v>
      </c>
    </row>
    <row r="32" spans="1:2" x14ac:dyDescent="0.2">
      <c r="A32" s="171" t="s">
        <v>436</v>
      </c>
      <c r="B32" s="30">
        <v>6.4799999999999969</v>
      </c>
    </row>
    <row r="33" spans="1:2" x14ac:dyDescent="0.2">
      <c r="A33" s="171" t="s">
        <v>426</v>
      </c>
      <c r="B33" s="30">
        <v>2.5000000000000004</v>
      </c>
    </row>
    <row r="34" spans="1:2" x14ac:dyDescent="0.2">
      <c r="A34" s="169" t="s">
        <v>8</v>
      </c>
      <c r="B34" s="30">
        <v>96.664999999999992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H60"/>
  <sheetViews>
    <sheetView zoomScale="70" zoomScaleNormal="70" workbookViewId="0">
      <pane xSplit="4" ySplit="4" topLeftCell="E5" activePane="bottomRight" state="frozen"/>
      <selection pane="topRight" activeCell="E1" sqref="E1"/>
      <selection pane="bottomLeft" activeCell="A5" sqref="A5"/>
      <selection pane="bottomRight" activeCell="E5" sqref="E5"/>
    </sheetView>
  </sheetViews>
  <sheetFormatPr defaultRowHeight="12.75" x14ac:dyDescent="0.2"/>
  <cols>
    <col min="1" max="1" width="11.7109375" customWidth="1"/>
    <col min="2" max="2" width="15.7109375" bestFit="1" customWidth="1"/>
    <col min="3" max="29" width="42" bestFit="1" customWidth="1"/>
    <col min="30" max="30" width="42" style="5" bestFit="1" customWidth="1"/>
    <col min="31" max="33" width="42" bestFit="1" customWidth="1"/>
    <col min="34" max="34" width="14.28515625" bestFit="1" customWidth="1"/>
    <col min="35" max="35" width="6.5703125" customWidth="1"/>
  </cols>
  <sheetData>
    <row r="3" spans="1:34" x14ac:dyDescent="0.2">
      <c r="A3" s="371" t="s">
        <v>157</v>
      </c>
      <c r="B3" s="372"/>
      <c r="C3" s="371" t="s">
        <v>2</v>
      </c>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3"/>
    </row>
    <row r="4" spans="1:34" ht="89.25" customHeight="1" x14ac:dyDescent="0.2">
      <c r="A4" s="371" t="s">
        <v>3</v>
      </c>
      <c r="B4" s="487" t="s">
        <v>4</v>
      </c>
      <c r="C4" s="379" t="s">
        <v>10</v>
      </c>
      <c r="D4" s="380" t="s">
        <v>430</v>
      </c>
      <c r="E4" s="380" t="s">
        <v>73</v>
      </c>
      <c r="F4" s="380" t="s">
        <v>80</v>
      </c>
      <c r="G4" s="380" t="s">
        <v>81</v>
      </c>
      <c r="H4" s="380" t="s">
        <v>85</v>
      </c>
      <c r="I4" s="380" t="s">
        <v>90</v>
      </c>
      <c r="J4" s="375" t="s">
        <v>365</v>
      </c>
      <c r="K4" s="375" t="s">
        <v>429</v>
      </c>
      <c r="L4" s="375" t="s">
        <v>408</v>
      </c>
      <c r="M4" s="375" t="s">
        <v>433</v>
      </c>
      <c r="N4" s="375" t="s">
        <v>432</v>
      </c>
      <c r="O4" s="375" t="s">
        <v>434</v>
      </c>
      <c r="P4" s="375" t="s">
        <v>451</v>
      </c>
      <c r="Q4" s="375" t="s">
        <v>460</v>
      </c>
      <c r="R4" s="375" t="s">
        <v>437</v>
      </c>
      <c r="S4" s="375" t="s">
        <v>446</v>
      </c>
      <c r="T4" s="375" t="s">
        <v>438</v>
      </c>
      <c r="U4" s="375" t="s">
        <v>448</v>
      </c>
      <c r="V4" s="375" t="s">
        <v>450</v>
      </c>
      <c r="W4" s="375" t="s">
        <v>440</v>
      </c>
      <c r="X4" s="375" t="s">
        <v>435</v>
      </c>
      <c r="Y4" s="375" t="s">
        <v>441</v>
      </c>
      <c r="Z4" s="375" t="s">
        <v>442</v>
      </c>
      <c r="AA4" s="375" t="s">
        <v>443</v>
      </c>
      <c r="AB4" s="375" t="s">
        <v>444</v>
      </c>
      <c r="AC4" s="375" t="s">
        <v>427</v>
      </c>
      <c r="AD4" s="375" t="s">
        <v>428</v>
      </c>
      <c r="AE4" s="375" t="s">
        <v>662</v>
      </c>
      <c r="AF4" s="375" t="s">
        <v>835</v>
      </c>
      <c r="AG4" s="375" t="s">
        <v>900</v>
      </c>
      <c r="AH4" s="488" t="s">
        <v>8</v>
      </c>
    </row>
    <row r="5" spans="1:34" x14ac:dyDescent="0.2">
      <c r="A5" s="374" t="s">
        <v>11</v>
      </c>
      <c r="B5" s="377" t="s">
        <v>92</v>
      </c>
      <c r="C5" s="489"/>
      <c r="D5" s="490"/>
      <c r="E5" s="490"/>
      <c r="F5" s="490"/>
      <c r="G5" s="490"/>
      <c r="H5" s="490"/>
      <c r="I5" s="490"/>
      <c r="J5" s="490"/>
      <c r="K5" s="490"/>
      <c r="L5" s="490"/>
      <c r="M5" s="490">
        <v>1.4999999999999999E-2</v>
      </c>
      <c r="N5" s="490"/>
      <c r="O5" s="490"/>
      <c r="P5" s="490"/>
      <c r="Q5" s="490"/>
      <c r="R5" s="490"/>
      <c r="S5" s="490"/>
      <c r="T5" s="490"/>
      <c r="U5" s="490"/>
      <c r="V5" s="490"/>
      <c r="W5" s="490"/>
      <c r="X5" s="490"/>
      <c r="Y5" s="490"/>
      <c r="Z5" s="490"/>
      <c r="AA5" s="490"/>
      <c r="AB5" s="490"/>
      <c r="AC5" s="490"/>
      <c r="AD5" s="490"/>
      <c r="AE5" s="490"/>
      <c r="AF5" s="490"/>
      <c r="AG5" s="490"/>
      <c r="AH5" s="498">
        <v>1.4999999999999999E-2</v>
      </c>
    </row>
    <row r="6" spans="1:34" x14ac:dyDescent="0.2">
      <c r="A6" s="394"/>
      <c r="B6" s="378" t="s">
        <v>12</v>
      </c>
      <c r="C6" s="491">
        <v>0.1</v>
      </c>
      <c r="D6" s="492"/>
      <c r="E6" s="492"/>
      <c r="F6" s="492"/>
      <c r="G6" s="492"/>
      <c r="H6" s="492"/>
      <c r="I6" s="492"/>
      <c r="J6" s="492"/>
      <c r="K6" s="492"/>
      <c r="L6" s="492"/>
      <c r="M6" s="492">
        <v>0.05</v>
      </c>
      <c r="N6" s="492"/>
      <c r="O6" s="492"/>
      <c r="P6" s="492"/>
      <c r="Q6" s="492">
        <v>0.4</v>
      </c>
      <c r="R6" s="492"/>
      <c r="S6" s="492"/>
      <c r="T6" s="492"/>
      <c r="U6" s="492"/>
      <c r="V6" s="492"/>
      <c r="W6" s="492"/>
      <c r="X6" s="492"/>
      <c r="Y6" s="492"/>
      <c r="Z6" s="492">
        <v>0.1</v>
      </c>
      <c r="AA6" s="492"/>
      <c r="AB6" s="492"/>
      <c r="AC6" s="492"/>
      <c r="AD6" s="492"/>
      <c r="AE6" s="492"/>
      <c r="AF6" s="492"/>
      <c r="AG6" s="492"/>
      <c r="AH6" s="499">
        <v>0.65</v>
      </c>
    </row>
    <row r="7" spans="1:34" x14ac:dyDescent="0.2">
      <c r="A7" s="394"/>
      <c r="B7" s="378" t="s">
        <v>60</v>
      </c>
      <c r="C7" s="491"/>
      <c r="D7" s="492"/>
      <c r="E7" s="492"/>
      <c r="F7" s="492"/>
      <c r="G7" s="492"/>
      <c r="H7" s="492"/>
      <c r="I7" s="492"/>
      <c r="J7" s="492"/>
      <c r="K7" s="492"/>
      <c r="L7" s="492"/>
      <c r="M7" s="492"/>
      <c r="N7" s="492"/>
      <c r="O7" s="492"/>
      <c r="P7" s="492"/>
      <c r="Q7" s="492"/>
      <c r="R7" s="492"/>
      <c r="S7" s="492"/>
      <c r="T7" s="492"/>
      <c r="U7" s="492"/>
      <c r="V7" s="492"/>
      <c r="W7" s="492"/>
      <c r="X7" s="492"/>
      <c r="Y7" s="492"/>
      <c r="Z7" s="492"/>
      <c r="AA7" s="492"/>
      <c r="AB7" s="492"/>
      <c r="AC7" s="492">
        <v>0.6</v>
      </c>
      <c r="AD7" s="492"/>
      <c r="AE7" s="492"/>
      <c r="AF7" s="492"/>
      <c r="AG7" s="492"/>
      <c r="AH7" s="499">
        <v>0.6</v>
      </c>
    </row>
    <row r="8" spans="1:34" x14ac:dyDescent="0.2">
      <c r="A8" s="394"/>
      <c r="B8" s="378" t="s">
        <v>15</v>
      </c>
      <c r="C8" s="491">
        <v>0.1</v>
      </c>
      <c r="D8" s="492"/>
      <c r="E8" s="492"/>
      <c r="F8" s="492"/>
      <c r="G8" s="492"/>
      <c r="H8" s="492">
        <v>0.15</v>
      </c>
      <c r="I8" s="492"/>
      <c r="J8" s="492">
        <v>0.08</v>
      </c>
      <c r="K8" s="492"/>
      <c r="L8" s="492"/>
      <c r="M8" s="492">
        <v>0.09</v>
      </c>
      <c r="N8" s="492"/>
      <c r="O8" s="492"/>
      <c r="P8" s="492"/>
      <c r="Q8" s="492"/>
      <c r="R8" s="492"/>
      <c r="S8" s="492"/>
      <c r="T8" s="492">
        <v>1</v>
      </c>
      <c r="U8" s="492"/>
      <c r="V8" s="492"/>
      <c r="W8" s="492"/>
      <c r="X8" s="492"/>
      <c r="Y8" s="492"/>
      <c r="Z8" s="492">
        <v>0.1</v>
      </c>
      <c r="AA8" s="492"/>
      <c r="AB8" s="492"/>
      <c r="AC8" s="492"/>
      <c r="AD8" s="492"/>
      <c r="AE8" s="492"/>
      <c r="AF8" s="492"/>
      <c r="AG8" s="492"/>
      <c r="AH8" s="499">
        <v>1.52</v>
      </c>
    </row>
    <row r="9" spans="1:34" x14ac:dyDescent="0.2">
      <c r="A9" s="394"/>
      <c r="B9" s="378" t="s">
        <v>74</v>
      </c>
      <c r="C9" s="491"/>
      <c r="D9" s="492"/>
      <c r="E9" s="492"/>
      <c r="F9" s="492"/>
      <c r="G9" s="492"/>
      <c r="H9" s="492"/>
      <c r="I9" s="492"/>
      <c r="J9" s="492"/>
      <c r="K9" s="492"/>
      <c r="L9" s="492"/>
      <c r="M9" s="492"/>
      <c r="N9" s="492"/>
      <c r="O9" s="492"/>
      <c r="P9" s="492"/>
      <c r="Q9" s="492"/>
      <c r="R9" s="492"/>
      <c r="S9" s="492"/>
      <c r="T9" s="492"/>
      <c r="U9" s="492"/>
      <c r="V9" s="492">
        <v>0.05</v>
      </c>
      <c r="W9" s="492"/>
      <c r="X9" s="492">
        <v>0.25</v>
      </c>
      <c r="Y9" s="492"/>
      <c r="Z9" s="492"/>
      <c r="AA9" s="492"/>
      <c r="AB9" s="492"/>
      <c r="AC9" s="492"/>
      <c r="AD9" s="492"/>
      <c r="AE9" s="492"/>
      <c r="AF9" s="492"/>
      <c r="AG9" s="492"/>
      <c r="AH9" s="499">
        <v>0.3</v>
      </c>
    </row>
    <row r="10" spans="1:34" x14ac:dyDescent="0.2">
      <c r="A10" s="394"/>
      <c r="B10" s="378" t="s">
        <v>18</v>
      </c>
      <c r="C10" s="491">
        <v>0.05</v>
      </c>
      <c r="D10" s="492">
        <v>0.35</v>
      </c>
      <c r="E10" s="492">
        <v>0.1</v>
      </c>
      <c r="F10" s="492"/>
      <c r="G10" s="492"/>
      <c r="H10" s="492">
        <v>0.38</v>
      </c>
      <c r="I10" s="492">
        <v>0.2</v>
      </c>
      <c r="J10" s="492"/>
      <c r="K10" s="492"/>
      <c r="L10" s="492"/>
      <c r="M10" s="492">
        <v>0.09</v>
      </c>
      <c r="N10" s="492"/>
      <c r="O10" s="492"/>
      <c r="P10" s="492"/>
      <c r="Q10" s="492">
        <v>0.15</v>
      </c>
      <c r="R10" s="492"/>
      <c r="S10" s="492"/>
      <c r="T10" s="492"/>
      <c r="U10" s="492"/>
      <c r="V10" s="492"/>
      <c r="W10" s="492"/>
      <c r="X10" s="492"/>
      <c r="Y10" s="492"/>
      <c r="Z10" s="492">
        <v>0.44999999999999996</v>
      </c>
      <c r="AA10" s="492"/>
      <c r="AB10" s="492"/>
      <c r="AC10" s="492"/>
      <c r="AD10" s="492"/>
      <c r="AE10" s="492">
        <v>0.05</v>
      </c>
      <c r="AF10" s="492"/>
      <c r="AG10" s="492"/>
      <c r="AH10" s="499">
        <v>1.82</v>
      </c>
    </row>
    <row r="11" spans="1:34" x14ac:dyDescent="0.2">
      <c r="A11" s="394"/>
      <c r="B11" s="378" t="s">
        <v>95</v>
      </c>
      <c r="C11" s="491"/>
      <c r="D11" s="492"/>
      <c r="E11" s="492"/>
      <c r="F11" s="492"/>
      <c r="G11" s="492"/>
      <c r="H11" s="492"/>
      <c r="I11" s="492"/>
      <c r="J11" s="492"/>
      <c r="K11" s="492"/>
      <c r="L11" s="492"/>
      <c r="M11" s="492"/>
      <c r="N11" s="492"/>
      <c r="O11" s="492"/>
      <c r="P11" s="492">
        <v>1.4999999999999999E-2</v>
      </c>
      <c r="Q11" s="492"/>
      <c r="R11" s="492"/>
      <c r="S11" s="492"/>
      <c r="T11" s="492">
        <v>0.3</v>
      </c>
      <c r="U11" s="492"/>
      <c r="V11" s="492"/>
      <c r="W11" s="492"/>
      <c r="X11" s="492"/>
      <c r="Y11" s="492">
        <v>0.3</v>
      </c>
      <c r="Z11" s="492">
        <v>0.3</v>
      </c>
      <c r="AA11" s="492"/>
      <c r="AB11" s="492"/>
      <c r="AC11" s="492"/>
      <c r="AD11" s="492"/>
      <c r="AE11" s="492"/>
      <c r="AF11" s="492"/>
      <c r="AG11" s="492"/>
      <c r="AH11" s="499">
        <v>0.91500000000000004</v>
      </c>
    </row>
    <row r="12" spans="1:34" x14ac:dyDescent="0.2">
      <c r="A12" s="394"/>
      <c r="B12" s="378" t="s">
        <v>98</v>
      </c>
      <c r="C12" s="491">
        <v>0.25</v>
      </c>
      <c r="D12" s="492"/>
      <c r="E12" s="492">
        <v>0.1</v>
      </c>
      <c r="F12" s="492"/>
      <c r="G12" s="492"/>
      <c r="H12" s="492"/>
      <c r="I12" s="492"/>
      <c r="J12" s="492"/>
      <c r="K12" s="492"/>
      <c r="L12" s="492"/>
      <c r="M12" s="492">
        <v>0.35</v>
      </c>
      <c r="N12" s="492"/>
      <c r="O12" s="492"/>
      <c r="P12" s="492"/>
      <c r="Q12" s="492"/>
      <c r="R12" s="492"/>
      <c r="S12" s="492"/>
      <c r="T12" s="492"/>
      <c r="U12" s="492"/>
      <c r="V12" s="492"/>
      <c r="W12" s="492"/>
      <c r="X12" s="492"/>
      <c r="Y12" s="492"/>
      <c r="Z12" s="492">
        <v>0.05</v>
      </c>
      <c r="AA12" s="492">
        <v>0.05</v>
      </c>
      <c r="AB12" s="492"/>
      <c r="AC12" s="492">
        <v>0.1</v>
      </c>
      <c r="AD12" s="492">
        <v>0.1</v>
      </c>
      <c r="AE12" s="492">
        <v>0.05</v>
      </c>
      <c r="AF12" s="492"/>
      <c r="AG12" s="492"/>
      <c r="AH12" s="499">
        <v>1.05</v>
      </c>
    </row>
    <row r="13" spans="1:34" x14ac:dyDescent="0.2">
      <c r="A13" s="394"/>
      <c r="B13" s="378" t="s">
        <v>99</v>
      </c>
      <c r="C13" s="491"/>
      <c r="D13" s="492"/>
      <c r="E13" s="492"/>
      <c r="F13" s="492"/>
      <c r="G13" s="492"/>
      <c r="H13" s="492"/>
      <c r="I13" s="492">
        <v>0.25</v>
      </c>
      <c r="J13" s="492"/>
      <c r="K13" s="492"/>
      <c r="L13" s="492"/>
      <c r="M13" s="492"/>
      <c r="N13" s="492"/>
      <c r="O13" s="492"/>
      <c r="P13" s="492"/>
      <c r="Q13" s="492"/>
      <c r="R13" s="492"/>
      <c r="S13" s="492"/>
      <c r="T13" s="492"/>
      <c r="U13" s="492"/>
      <c r="V13" s="492"/>
      <c r="W13" s="492"/>
      <c r="X13" s="492"/>
      <c r="Y13" s="492"/>
      <c r="Z13" s="492">
        <v>0.2</v>
      </c>
      <c r="AA13" s="492"/>
      <c r="AB13" s="492"/>
      <c r="AC13" s="492"/>
      <c r="AD13" s="492"/>
      <c r="AE13" s="492"/>
      <c r="AF13" s="492"/>
      <c r="AG13" s="492"/>
      <c r="AH13" s="499">
        <v>0.45</v>
      </c>
    </row>
    <row r="14" spans="1:34" x14ac:dyDescent="0.2">
      <c r="A14" s="394"/>
      <c r="B14" s="378" t="s">
        <v>22</v>
      </c>
      <c r="C14" s="491"/>
      <c r="D14" s="492"/>
      <c r="E14" s="492">
        <v>0.1</v>
      </c>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9">
        <v>0.1</v>
      </c>
    </row>
    <row r="15" spans="1:34" x14ac:dyDescent="0.2">
      <c r="A15" s="394"/>
      <c r="B15" s="378" t="s">
        <v>101</v>
      </c>
      <c r="C15" s="491"/>
      <c r="D15" s="492"/>
      <c r="E15" s="492"/>
      <c r="F15" s="492"/>
      <c r="G15" s="492"/>
      <c r="H15" s="492"/>
      <c r="I15" s="492"/>
      <c r="J15" s="492"/>
      <c r="K15" s="492"/>
      <c r="L15" s="492"/>
      <c r="M15" s="492">
        <v>0.02</v>
      </c>
      <c r="N15" s="492"/>
      <c r="O15" s="492"/>
      <c r="P15" s="492"/>
      <c r="Q15" s="492"/>
      <c r="R15" s="492"/>
      <c r="S15" s="492"/>
      <c r="T15" s="492"/>
      <c r="U15" s="492"/>
      <c r="V15" s="492"/>
      <c r="W15" s="492"/>
      <c r="X15" s="492"/>
      <c r="Y15" s="492"/>
      <c r="Z15" s="492"/>
      <c r="AA15" s="492"/>
      <c r="AB15" s="492"/>
      <c r="AC15" s="492"/>
      <c r="AD15" s="492"/>
      <c r="AE15" s="492"/>
      <c r="AF15" s="492"/>
      <c r="AG15" s="492"/>
      <c r="AH15" s="499">
        <v>0.02</v>
      </c>
    </row>
    <row r="16" spans="1:34" x14ac:dyDescent="0.2">
      <c r="A16" s="394"/>
      <c r="B16" s="378" t="s">
        <v>27</v>
      </c>
      <c r="C16" s="491">
        <v>0.5</v>
      </c>
      <c r="D16" s="492"/>
      <c r="E16" s="492"/>
      <c r="F16" s="492"/>
      <c r="G16" s="492"/>
      <c r="H16" s="492"/>
      <c r="I16" s="492">
        <v>0.15000000000000002</v>
      </c>
      <c r="J16" s="492"/>
      <c r="K16" s="492"/>
      <c r="L16" s="492"/>
      <c r="M16" s="492">
        <v>0.4</v>
      </c>
      <c r="N16" s="492"/>
      <c r="O16" s="492">
        <v>1.0499999999999998</v>
      </c>
      <c r="P16" s="492"/>
      <c r="Q16" s="492"/>
      <c r="R16" s="492"/>
      <c r="S16" s="492"/>
      <c r="T16" s="492"/>
      <c r="U16" s="492"/>
      <c r="V16" s="492"/>
      <c r="W16" s="492">
        <v>0.3</v>
      </c>
      <c r="X16" s="492">
        <v>0.25</v>
      </c>
      <c r="Y16" s="492">
        <v>0.30000000000000004</v>
      </c>
      <c r="Z16" s="492">
        <v>0.15</v>
      </c>
      <c r="AA16" s="492"/>
      <c r="AB16" s="492"/>
      <c r="AC16" s="492"/>
      <c r="AD16" s="492">
        <v>0.05</v>
      </c>
      <c r="AE16" s="492"/>
      <c r="AF16" s="492"/>
      <c r="AG16" s="492"/>
      <c r="AH16" s="499">
        <v>3.149999999999999</v>
      </c>
    </row>
    <row r="17" spans="1:34" x14ac:dyDescent="0.2">
      <c r="A17" s="394"/>
      <c r="B17" s="378" t="s">
        <v>28</v>
      </c>
      <c r="C17" s="491">
        <v>0.60000000000000009</v>
      </c>
      <c r="D17" s="492">
        <v>0.45</v>
      </c>
      <c r="E17" s="492">
        <v>0.1</v>
      </c>
      <c r="F17" s="492">
        <v>0.35</v>
      </c>
      <c r="G17" s="492"/>
      <c r="H17" s="492"/>
      <c r="I17" s="492">
        <v>1.3499999999999999</v>
      </c>
      <c r="J17" s="492"/>
      <c r="K17" s="492"/>
      <c r="L17" s="492"/>
      <c r="M17" s="492">
        <v>0.06</v>
      </c>
      <c r="N17" s="492"/>
      <c r="O17" s="492"/>
      <c r="P17" s="492"/>
      <c r="Q17" s="492"/>
      <c r="R17" s="492"/>
      <c r="S17" s="492"/>
      <c r="T17" s="492">
        <v>0</v>
      </c>
      <c r="U17" s="492"/>
      <c r="V17" s="492"/>
      <c r="W17" s="492">
        <v>0.15000000000000002</v>
      </c>
      <c r="X17" s="492">
        <v>0.35000000000000003</v>
      </c>
      <c r="Y17" s="492"/>
      <c r="Z17" s="492">
        <v>0.45</v>
      </c>
      <c r="AA17" s="492"/>
      <c r="AB17" s="492">
        <v>0.75</v>
      </c>
      <c r="AC17" s="492"/>
      <c r="AD17" s="492"/>
      <c r="AE17" s="492"/>
      <c r="AF17" s="492"/>
      <c r="AG17" s="492"/>
      <c r="AH17" s="499">
        <v>4.6099999999999994</v>
      </c>
    </row>
    <row r="18" spans="1:34" x14ac:dyDescent="0.2">
      <c r="A18" s="394"/>
      <c r="B18" s="378" t="s">
        <v>32</v>
      </c>
      <c r="C18" s="491">
        <v>2.98</v>
      </c>
      <c r="D18" s="492">
        <v>1.0999999999999999</v>
      </c>
      <c r="E18" s="492">
        <v>1.5</v>
      </c>
      <c r="F18" s="492">
        <v>1.0999999999999999</v>
      </c>
      <c r="G18" s="492">
        <v>3.6</v>
      </c>
      <c r="H18" s="492">
        <v>2.35</v>
      </c>
      <c r="I18" s="492">
        <v>0.1</v>
      </c>
      <c r="J18" s="492">
        <v>0.9</v>
      </c>
      <c r="K18" s="492">
        <v>0.45</v>
      </c>
      <c r="L18" s="492">
        <v>0.75</v>
      </c>
      <c r="M18" s="492">
        <v>3.0500000000000007</v>
      </c>
      <c r="N18" s="492">
        <v>0.75</v>
      </c>
      <c r="O18" s="492">
        <v>0.89999999999999991</v>
      </c>
      <c r="P18" s="492">
        <v>0.25</v>
      </c>
      <c r="Q18" s="492">
        <v>0.2</v>
      </c>
      <c r="R18" s="492">
        <v>2.5</v>
      </c>
      <c r="S18" s="492">
        <v>2.0499999999999998</v>
      </c>
      <c r="T18" s="492">
        <v>0.95</v>
      </c>
      <c r="U18" s="492">
        <v>2.1</v>
      </c>
      <c r="V18" s="492">
        <v>1.6</v>
      </c>
      <c r="W18" s="492">
        <v>2.1</v>
      </c>
      <c r="X18" s="492"/>
      <c r="Y18" s="492">
        <v>1.8</v>
      </c>
      <c r="Z18" s="492">
        <v>1.3499999999999999</v>
      </c>
      <c r="AA18" s="492"/>
      <c r="AB18" s="492"/>
      <c r="AC18" s="492">
        <v>1.5</v>
      </c>
      <c r="AD18" s="492">
        <v>1.55</v>
      </c>
      <c r="AE18" s="492"/>
      <c r="AF18" s="492">
        <v>0.78</v>
      </c>
      <c r="AG18" s="492">
        <v>0.25</v>
      </c>
      <c r="AH18" s="499">
        <v>38.51</v>
      </c>
    </row>
    <row r="19" spans="1:34" x14ac:dyDescent="0.2">
      <c r="A19" s="394"/>
      <c r="B19" s="378" t="s">
        <v>77</v>
      </c>
      <c r="C19" s="491"/>
      <c r="D19" s="492"/>
      <c r="E19" s="492"/>
      <c r="F19" s="492"/>
      <c r="G19" s="492"/>
      <c r="H19" s="492"/>
      <c r="I19" s="492"/>
      <c r="J19" s="492"/>
      <c r="K19" s="492"/>
      <c r="L19" s="492"/>
      <c r="M19" s="492"/>
      <c r="N19" s="492"/>
      <c r="O19" s="492"/>
      <c r="P19" s="492"/>
      <c r="Q19" s="492"/>
      <c r="R19" s="492"/>
      <c r="S19" s="492"/>
      <c r="T19" s="492"/>
      <c r="U19" s="492"/>
      <c r="V19" s="492"/>
      <c r="W19" s="492"/>
      <c r="X19" s="492"/>
      <c r="Y19" s="492"/>
      <c r="Z19" s="492">
        <v>0.1</v>
      </c>
      <c r="AA19" s="492"/>
      <c r="AB19" s="492"/>
      <c r="AC19" s="492">
        <v>0.1</v>
      </c>
      <c r="AD19" s="492">
        <v>0.1</v>
      </c>
      <c r="AE19" s="492"/>
      <c r="AF19" s="492"/>
      <c r="AG19" s="492"/>
      <c r="AH19" s="499">
        <v>0.30000000000000004</v>
      </c>
    </row>
    <row r="20" spans="1:34" s="5" customFormat="1" x14ac:dyDescent="0.2">
      <c r="A20" s="394"/>
      <c r="B20" s="376" t="s">
        <v>217</v>
      </c>
      <c r="C20" s="491">
        <v>0.1</v>
      </c>
      <c r="D20" s="492"/>
      <c r="E20" s="492">
        <v>0.05</v>
      </c>
      <c r="F20" s="492"/>
      <c r="G20" s="492"/>
      <c r="H20" s="492"/>
      <c r="I20" s="492">
        <v>0.05</v>
      </c>
      <c r="J20" s="492"/>
      <c r="K20" s="492"/>
      <c r="L20" s="492"/>
      <c r="M20" s="492">
        <v>0.05</v>
      </c>
      <c r="N20" s="492"/>
      <c r="O20" s="492"/>
      <c r="P20" s="492"/>
      <c r="Q20" s="492"/>
      <c r="R20" s="492"/>
      <c r="S20" s="492"/>
      <c r="T20" s="492"/>
      <c r="U20" s="492"/>
      <c r="V20" s="492">
        <v>0.1</v>
      </c>
      <c r="W20" s="492"/>
      <c r="X20" s="492"/>
      <c r="Y20" s="492"/>
      <c r="Z20" s="492">
        <v>0.1</v>
      </c>
      <c r="AA20" s="492"/>
      <c r="AB20" s="492"/>
      <c r="AC20" s="492"/>
      <c r="AD20" s="492"/>
      <c r="AE20" s="492"/>
      <c r="AF20" s="492"/>
      <c r="AG20" s="492"/>
      <c r="AH20" s="499">
        <v>0.44999999999999996</v>
      </c>
    </row>
    <row r="21" spans="1:34" x14ac:dyDescent="0.2">
      <c r="A21" s="394"/>
      <c r="B21" s="376" t="s">
        <v>305</v>
      </c>
      <c r="C21" s="491">
        <v>0.75</v>
      </c>
      <c r="D21" s="492"/>
      <c r="E21" s="492">
        <v>0.26999999999999996</v>
      </c>
      <c r="F21" s="492"/>
      <c r="G21" s="492"/>
      <c r="H21" s="492"/>
      <c r="I21" s="492">
        <v>0.5</v>
      </c>
      <c r="J21" s="492"/>
      <c r="K21" s="492"/>
      <c r="L21" s="492"/>
      <c r="M21" s="492">
        <v>0.03</v>
      </c>
      <c r="N21" s="492"/>
      <c r="O21" s="492"/>
      <c r="P21" s="492"/>
      <c r="Q21" s="492"/>
      <c r="R21" s="492"/>
      <c r="S21" s="492"/>
      <c r="T21" s="492"/>
      <c r="U21" s="492">
        <v>0.4</v>
      </c>
      <c r="V21" s="492">
        <v>0.2</v>
      </c>
      <c r="W21" s="492"/>
      <c r="X21" s="492">
        <v>0.30000000000000004</v>
      </c>
      <c r="Y21" s="492">
        <v>0.35000000000000003</v>
      </c>
      <c r="Z21" s="492">
        <v>0.6</v>
      </c>
      <c r="AA21" s="492"/>
      <c r="AB21" s="492"/>
      <c r="AC21" s="492">
        <v>0.2</v>
      </c>
      <c r="AD21" s="492"/>
      <c r="AE21" s="492"/>
      <c r="AF21" s="492"/>
      <c r="AG21" s="492"/>
      <c r="AH21" s="499">
        <v>3.6000000000000005</v>
      </c>
    </row>
    <row r="22" spans="1:34" x14ac:dyDescent="0.2">
      <c r="A22" s="394"/>
      <c r="B22" s="376" t="s">
        <v>316</v>
      </c>
      <c r="C22" s="491"/>
      <c r="D22" s="492"/>
      <c r="E22" s="492"/>
      <c r="F22" s="492"/>
      <c r="G22" s="492"/>
      <c r="H22" s="492"/>
      <c r="I22" s="492"/>
      <c r="J22" s="492"/>
      <c r="K22" s="492"/>
      <c r="L22" s="492"/>
      <c r="M22" s="492"/>
      <c r="N22" s="492"/>
      <c r="O22" s="492"/>
      <c r="P22" s="492">
        <v>0.05</v>
      </c>
      <c r="Q22" s="492"/>
      <c r="R22" s="492"/>
      <c r="S22" s="492"/>
      <c r="T22" s="492"/>
      <c r="U22" s="492"/>
      <c r="V22" s="492"/>
      <c r="W22" s="492"/>
      <c r="X22" s="492"/>
      <c r="Y22" s="492"/>
      <c r="Z22" s="492">
        <v>0.05</v>
      </c>
      <c r="AA22" s="492"/>
      <c r="AB22" s="492"/>
      <c r="AC22" s="492"/>
      <c r="AD22" s="492"/>
      <c r="AE22" s="492"/>
      <c r="AF22" s="492"/>
      <c r="AG22" s="492"/>
      <c r="AH22" s="499">
        <v>0.1</v>
      </c>
    </row>
    <row r="23" spans="1:34" x14ac:dyDescent="0.2">
      <c r="A23" s="394"/>
      <c r="B23" s="376" t="s">
        <v>315</v>
      </c>
      <c r="C23" s="491">
        <v>0.3</v>
      </c>
      <c r="D23" s="492"/>
      <c r="E23" s="492">
        <v>0.15000000000000002</v>
      </c>
      <c r="F23" s="492"/>
      <c r="G23" s="492"/>
      <c r="H23" s="492"/>
      <c r="I23" s="492"/>
      <c r="J23" s="492"/>
      <c r="K23" s="492"/>
      <c r="L23" s="492"/>
      <c r="M23" s="492">
        <v>7.0000000000000007E-2</v>
      </c>
      <c r="N23" s="492"/>
      <c r="O23" s="492"/>
      <c r="P23" s="492"/>
      <c r="Q23" s="492"/>
      <c r="R23" s="492"/>
      <c r="S23" s="492"/>
      <c r="T23" s="492"/>
      <c r="U23" s="492"/>
      <c r="V23" s="492"/>
      <c r="W23" s="492"/>
      <c r="X23" s="492"/>
      <c r="Y23" s="492"/>
      <c r="Z23" s="492">
        <v>1.48</v>
      </c>
      <c r="AA23" s="492"/>
      <c r="AB23" s="492"/>
      <c r="AC23" s="492"/>
      <c r="AD23" s="492"/>
      <c r="AE23" s="492"/>
      <c r="AF23" s="492"/>
      <c r="AG23" s="492"/>
      <c r="AH23" s="499">
        <v>2</v>
      </c>
    </row>
    <row r="24" spans="1:34" x14ac:dyDescent="0.2">
      <c r="A24" s="394"/>
      <c r="B24" s="376" t="s">
        <v>350</v>
      </c>
      <c r="C24" s="491">
        <v>0.05</v>
      </c>
      <c r="D24" s="492"/>
      <c r="E24" s="492">
        <v>0.15000000000000002</v>
      </c>
      <c r="F24" s="492"/>
      <c r="G24" s="492"/>
      <c r="H24" s="492"/>
      <c r="I24" s="492">
        <v>0.3</v>
      </c>
      <c r="J24" s="492"/>
      <c r="K24" s="492">
        <v>0.05</v>
      </c>
      <c r="L24" s="492"/>
      <c r="M24" s="492">
        <v>0.05</v>
      </c>
      <c r="N24" s="492"/>
      <c r="O24" s="492"/>
      <c r="P24" s="492"/>
      <c r="Q24" s="492"/>
      <c r="R24" s="492"/>
      <c r="S24" s="492"/>
      <c r="T24" s="492"/>
      <c r="U24" s="492"/>
      <c r="V24" s="492">
        <v>0.2</v>
      </c>
      <c r="W24" s="492"/>
      <c r="X24" s="492"/>
      <c r="Y24" s="492"/>
      <c r="Z24" s="492"/>
      <c r="AA24" s="492"/>
      <c r="AB24" s="492"/>
      <c r="AC24" s="492"/>
      <c r="AD24" s="492"/>
      <c r="AE24" s="492"/>
      <c r="AF24" s="492"/>
      <c r="AG24" s="492"/>
      <c r="AH24" s="499">
        <v>0.8</v>
      </c>
    </row>
    <row r="25" spans="1:34" x14ac:dyDescent="0.2">
      <c r="A25" s="394"/>
      <c r="B25" s="376" t="s">
        <v>362</v>
      </c>
      <c r="C25" s="491">
        <v>0.05</v>
      </c>
      <c r="D25" s="492"/>
      <c r="E25" s="492">
        <v>0.05</v>
      </c>
      <c r="F25" s="492"/>
      <c r="G25" s="492"/>
      <c r="H25" s="492"/>
      <c r="I25" s="492"/>
      <c r="J25" s="492"/>
      <c r="K25" s="492"/>
      <c r="L25" s="492"/>
      <c r="M25" s="492"/>
      <c r="N25" s="492"/>
      <c r="O25" s="492"/>
      <c r="P25" s="492"/>
      <c r="Q25" s="492"/>
      <c r="R25" s="492"/>
      <c r="S25" s="492"/>
      <c r="T25" s="492"/>
      <c r="U25" s="492"/>
      <c r="V25" s="492"/>
      <c r="W25" s="492"/>
      <c r="X25" s="492">
        <v>0.2</v>
      </c>
      <c r="Y25" s="492">
        <v>0.6</v>
      </c>
      <c r="Z25" s="492"/>
      <c r="AA25" s="492"/>
      <c r="AB25" s="492"/>
      <c r="AC25" s="492"/>
      <c r="AD25" s="492"/>
      <c r="AE25" s="492">
        <v>0.1</v>
      </c>
      <c r="AF25" s="492"/>
      <c r="AG25" s="492"/>
      <c r="AH25" s="499">
        <v>1</v>
      </c>
    </row>
    <row r="26" spans="1:34" x14ac:dyDescent="0.2">
      <c r="A26" s="394"/>
      <c r="B26" s="376" t="s">
        <v>395</v>
      </c>
      <c r="C26" s="491">
        <v>0.2</v>
      </c>
      <c r="D26" s="492"/>
      <c r="E26" s="492"/>
      <c r="F26" s="492"/>
      <c r="G26" s="492"/>
      <c r="H26" s="492"/>
      <c r="I26" s="492"/>
      <c r="J26" s="492"/>
      <c r="K26" s="492"/>
      <c r="L26" s="492"/>
      <c r="M26" s="492"/>
      <c r="N26" s="492"/>
      <c r="O26" s="492">
        <v>0.55000000000000004</v>
      </c>
      <c r="P26" s="492"/>
      <c r="Q26" s="492"/>
      <c r="R26" s="492"/>
      <c r="S26" s="492"/>
      <c r="T26" s="492"/>
      <c r="U26" s="492"/>
      <c r="V26" s="492"/>
      <c r="W26" s="492"/>
      <c r="X26" s="492"/>
      <c r="Y26" s="492"/>
      <c r="Z26" s="492"/>
      <c r="AA26" s="492"/>
      <c r="AB26" s="492"/>
      <c r="AC26" s="492"/>
      <c r="AD26" s="492"/>
      <c r="AE26" s="492"/>
      <c r="AF26" s="492"/>
      <c r="AG26" s="492"/>
      <c r="AH26" s="499">
        <v>0.75</v>
      </c>
    </row>
    <row r="27" spans="1:34" x14ac:dyDescent="0.2">
      <c r="A27" s="394"/>
      <c r="B27" s="376" t="s">
        <v>384</v>
      </c>
      <c r="C27" s="491">
        <v>0.2</v>
      </c>
      <c r="D27" s="492"/>
      <c r="E27" s="492">
        <v>0.05</v>
      </c>
      <c r="F27" s="492"/>
      <c r="G27" s="492"/>
      <c r="H27" s="492"/>
      <c r="I27" s="492"/>
      <c r="J27" s="492"/>
      <c r="K27" s="492"/>
      <c r="L27" s="492"/>
      <c r="M27" s="492">
        <v>0.1</v>
      </c>
      <c r="N27" s="492"/>
      <c r="O27" s="492"/>
      <c r="P27" s="492">
        <v>0.30000000000000004</v>
      </c>
      <c r="Q27" s="492"/>
      <c r="R27" s="492"/>
      <c r="S27" s="492"/>
      <c r="T27" s="492"/>
      <c r="U27" s="492"/>
      <c r="V27" s="492"/>
      <c r="W27" s="492"/>
      <c r="X27" s="492"/>
      <c r="Y27" s="492">
        <v>0.1</v>
      </c>
      <c r="Z27" s="492"/>
      <c r="AA27" s="492"/>
      <c r="AB27" s="492"/>
      <c r="AC27" s="492"/>
      <c r="AD27" s="492"/>
      <c r="AE27" s="492"/>
      <c r="AF27" s="492"/>
      <c r="AG27" s="492"/>
      <c r="AH27" s="499">
        <v>0.75</v>
      </c>
    </row>
    <row r="28" spans="1:34" x14ac:dyDescent="0.2">
      <c r="A28" s="394"/>
      <c r="B28" s="376" t="s">
        <v>528</v>
      </c>
      <c r="C28" s="491"/>
      <c r="D28" s="492"/>
      <c r="E28" s="492">
        <v>0.05</v>
      </c>
      <c r="F28" s="492"/>
      <c r="G28" s="492"/>
      <c r="H28" s="492"/>
      <c r="I28" s="492"/>
      <c r="J28" s="492"/>
      <c r="K28" s="492"/>
      <c r="L28" s="492"/>
      <c r="M28" s="492"/>
      <c r="N28" s="492"/>
      <c r="O28" s="492"/>
      <c r="P28" s="492"/>
      <c r="Q28" s="492"/>
      <c r="R28" s="492"/>
      <c r="S28" s="492"/>
      <c r="T28" s="492"/>
      <c r="U28" s="492"/>
      <c r="V28" s="492"/>
      <c r="W28" s="492"/>
      <c r="X28" s="492"/>
      <c r="Y28" s="492">
        <v>0.65</v>
      </c>
      <c r="Z28" s="492"/>
      <c r="AA28" s="492"/>
      <c r="AB28" s="492"/>
      <c r="AC28" s="492"/>
      <c r="AD28" s="492">
        <v>1.1000000000000001</v>
      </c>
      <c r="AE28" s="492"/>
      <c r="AF28" s="492"/>
      <c r="AG28" s="492"/>
      <c r="AH28" s="499">
        <v>1.8000000000000003</v>
      </c>
    </row>
    <row r="29" spans="1:34" x14ac:dyDescent="0.2">
      <c r="A29" s="394"/>
      <c r="B29" s="376" t="s">
        <v>716</v>
      </c>
      <c r="C29" s="491">
        <v>0.1</v>
      </c>
      <c r="D29" s="492"/>
      <c r="E29" s="492">
        <v>0.05</v>
      </c>
      <c r="F29" s="492"/>
      <c r="G29" s="492"/>
      <c r="H29" s="492"/>
      <c r="I29" s="492"/>
      <c r="J29" s="492"/>
      <c r="K29" s="492"/>
      <c r="L29" s="492"/>
      <c r="M29" s="492"/>
      <c r="N29" s="492"/>
      <c r="O29" s="492"/>
      <c r="P29" s="492"/>
      <c r="Q29" s="492"/>
      <c r="R29" s="492"/>
      <c r="S29" s="492"/>
      <c r="T29" s="492"/>
      <c r="U29" s="492"/>
      <c r="V29" s="492"/>
      <c r="W29" s="492"/>
      <c r="X29" s="492"/>
      <c r="Y29" s="492"/>
      <c r="Z29" s="492">
        <v>0.1</v>
      </c>
      <c r="AA29" s="492"/>
      <c r="AB29" s="492"/>
      <c r="AC29" s="492"/>
      <c r="AD29" s="492"/>
      <c r="AE29" s="492"/>
      <c r="AF29" s="492"/>
      <c r="AG29" s="492"/>
      <c r="AH29" s="499">
        <v>0.25</v>
      </c>
    </row>
    <row r="30" spans="1:34" x14ac:dyDescent="0.2">
      <c r="A30" s="394"/>
      <c r="B30" s="376" t="s">
        <v>698</v>
      </c>
      <c r="C30" s="491">
        <v>0.2</v>
      </c>
      <c r="D30" s="492"/>
      <c r="E30" s="492">
        <v>0.05</v>
      </c>
      <c r="F30" s="492"/>
      <c r="G30" s="492"/>
      <c r="H30" s="492"/>
      <c r="I30" s="492"/>
      <c r="J30" s="492"/>
      <c r="K30" s="492"/>
      <c r="L30" s="492"/>
      <c r="M30" s="492"/>
      <c r="N30" s="492"/>
      <c r="O30" s="492"/>
      <c r="P30" s="492"/>
      <c r="Q30" s="492"/>
      <c r="R30" s="492"/>
      <c r="S30" s="492"/>
      <c r="T30" s="492"/>
      <c r="U30" s="492"/>
      <c r="V30" s="492"/>
      <c r="W30" s="492"/>
      <c r="X30" s="492"/>
      <c r="Y30" s="492"/>
      <c r="Z30" s="492"/>
      <c r="AA30" s="492">
        <v>0.30000000000000004</v>
      </c>
      <c r="AB30" s="492"/>
      <c r="AC30" s="492"/>
      <c r="AD30" s="492"/>
      <c r="AE30" s="492"/>
      <c r="AF30" s="492"/>
      <c r="AG30" s="492"/>
      <c r="AH30" s="499">
        <v>0.55000000000000004</v>
      </c>
    </row>
    <row r="31" spans="1:34" x14ac:dyDescent="0.2">
      <c r="A31" s="503" t="s">
        <v>38</v>
      </c>
      <c r="B31" s="504"/>
      <c r="C31" s="501">
        <v>6.5299999999999994</v>
      </c>
      <c r="D31" s="502">
        <v>1.9</v>
      </c>
      <c r="E31" s="502">
        <v>2.7699999999999987</v>
      </c>
      <c r="F31" s="502">
        <v>1.4499999999999997</v>
      </c>
      <c r="G31" s="502">
        <v>3.6</v>
      </c>
      <c r="H31" s="502">
        <v>2.88</v>
      </c>
      <c r="I31" s="502">
        <v>2.8999999999999995</v>
      </c>
      <c r="J31" s="502">
        <v>0.98</v>
      </c>
      <c r="K31" s="502">
        <v>0.5</v>
      </c>
      <c r="L31" s="502">
        <v>0.75</v>
      </c>
      <c r="M31" s="502">
        <v>4.4250000000000007</v>
      </c>
      <c r="N31" s="502">
        <v>0.75</v>
      </c>
      <c r="O31" s="502">
        <v>2.5</v>
      </c>
      <c r="P31" s="502">
        <v>0.61499999999999999</v>
      </c>
      <c r="Q31" s="502">
        <v>0.75</v>
      </c>
      <c r="R31" s="502">
        <v>2.5</v>
      </c>
      <c r="S31" s="502">
        <v>2.0499999999999998</v>
      </c>
      <c r="T31" s="502">
        <v>2.25</v>
      </c>
      <c r="U31" s="502">
        <v>2.5</v>
      </c>
      <c r="V31" s="502">
        <v>2.1500000000000004</v>
      </c>
      <c r="W31" s="502">
        <v>2.5500000000000003</v>
      </c>
      <c r="X31" s="502">
        <v>1.35</v>
      </c>
      <c r="Y31" s="502">
        <v>4.1000000000000005</v>
      </c>
      <c r="Z31" s="502">
        <v>5.5799999999999992</v>
      </c>
      <c r="AA31" s="502">
        <v>0.35000000000000003</v>
      </c>
      <c r="AB31" s="502">
        <v>0.75</v>
      </c>
      <c r="AC31" s="502">
        <v>2.5000000000000004</v>
      </c>
      <c r="AD31" s="502">
        <v>2.9000000000000004</v>
      </c>
      <c r="AE31" s="502">
        <v>0.2</v>
      </c>
      <c r="AF31" s="502">
        <v>0.78</v>
      </c>
      <c r="AG31" s="502">
        <v>0.25</v>
      </c>
      <c r="AH31" s="500">
        <v>66.059999999999988</v>
      </c>
    </row>
    <row r="32" spans="1:34" x14ac:dyDescent="0.2">
      <c r="A32" s="374" t="s">
        <v>40</v>
      </c>
      <c r="B32" s="377" t="s">
        <v>127</v>
      </c>
      <c r="C32" s="489"/>
      <c r="D32" s="490"/>
      <c r="E32" s="490"/>
      <c r="F32" s="490"/>
      <c r="G32" s="490"/>
      <c r="H32" s="490"/>
      <c r="I32" s="490">
        <v>0.6</v>
      </c>
      <c r="J32" s="490"/>
      <c r="K32" s="490"/>
      <c r="L32" s="490"/>
      <c r="M32" s="490"/>
      <c r="N32" s="490"/>
      <c r="O32" s="490"/>
      <c r="P32" s="490"/>
      <c r="Q32" s="490"/>
      <c r="R32" s="490"/>
      <c r="S32" s="490"/>
      <c r="T32" s="490"/>
      <c r="U32" s="490">
        <v>0.4</v>
      </c>
      <c r="V32" s="490"/>
      <c r="W32" s="490">
        <v>0.44999999999999996</v>
      </c>
      <c r="X32" s="490">
        <v>0.1</v>
      </c>
      <c r="Y32" s="490"/>
      <c r="Z32" s="490">
        <v>0.05</v>
      </c>
      <c r="AA32" s="490"/>
      <c r="AB32" s="490"/>
      <c r="AC32" s="490">
        <v>0.6</v>
      </c>
      <c r="AD32" s="490"/>
      <c r="AE32" s="490"/>
      <c r="AF32" s="490"/>
      <c r="AG32" s="490"/>
      <c r="AH32" s="498">
        <v>2.2000000000000002</v>
      </c>
    </row>
    <row r="33" spans="1:34" x14ac:dyDescent="0.2">
      <c r="A33" s="394"/>
      <c r="B33" s="378" t="s">
        <v>57</v>
      </c>
      <c r="C33" s="491">
        <v>0.1</v>
      </c>
      <c r="D33" s="492"/>
      <c r="E33" s="492"/>
      <c r="F33" s="492"/>
      <c r="G33" s="492"/>
      <c r="H33" s="492"/>
      <c r="I33" s="492"/>
      <c r="J33" s="492"/>
      <c r="K33" s="492"/>
      <c r="L33" s="492"/>
      <c r="M33" s="492"/>
      <c r="N33" s="492"/>
      <c r="O33" s="492"/>
      <c r="P33" s="492"/>
      <c r="Q33" s="492"/>
      <c r="R33" s="492"/>
      <c r="S33" s="492"/>
      <c r="T33" s="492"/>
      <c r="U33" s="492"/>
      <c r="V33" s="492"/>
      <c r="W33" s="492"/>
      <c r="X33" s="492"/>
      <c r="Y33" s="492">
        <v>0.1</v>
      </c>
      <c r="Z33" s="492"/>
      <c r="AA33" s="492"/>
      <c r="AB33" s="492"/>
      <c r="AC33" s="492"/>
      <c r="AD33" s="492"/>
      <c r="AE33" s="492"/>
      <c r="AF33" s="492"/>
      <c r="AG33" s="492"/>
      <c r="AH33" s="499">
        <v>0.2</v>
      </c>
    </row>
    <row r="34" spans="1:34" x14ac:dyDescent="0.2">
      <c r="A34" s="394"/>
      <c r="B34" s="378" t="s">
        <v>106</v>
      </c>
      <c r="C34" s="491">
        <v>0.2</v>
      </c>
      <c r="D34" s="492"/>
      <c r="E34" s="492"/>
      <c r="F34" s="492"/>
      <c r="G34" s="492"/>
      <c r="H34" s="492"/>
      <c r="I34" s="492">
        <v>0.15</v>
      </c>
      <c r="J34" s="492"/>
      <c r="K34" s="492"/>
      <c r="L34" s="492"/>
      <c r="M34" s="492"/>
      <c r="N34" s="492"/>
      <c r="O34" s="492"/>
      <c r="P34" s="492"/>
      <c r="Q34" s="492">
        <v>0.2</v>
      </c>
      <c r="R34" s="492"/>
      <c r="S34" s="492"/>
      <c r="T34" s="492"/>
      <c r="U34" s="492">
        <v>0.2</v>
      </c>
      <c r="V34" s="492"/>
      <c r="W34" s="492">
        <v>0.4</v>
      </c>
      <c r="X34" s="492"/>
      <c r="Y34" s="492"/>
      <c r="Z34" s="492">
        <v>0.5</v>
      </c>
      <c r="AA34" s="492"/>
      <c r="AB34" s="492"/>
      <c r="AC34" s="492"/>
      <c r="AD34" s="492"/>
      <c r="AE34" s="492"/>
      <c r="AF34" s="492"/>
      <c r="AG34" s="492"/>
      <c r="AH34" s="499">
        <v>1.65</v>
      </c>
    </row>
    <row r="35" spans="1:34" x14ac:dyDescent="0.2">
      <c r="A35" s="394"/>
      <c r="B35" s="378" t="s">
        <v>41</v>
      </c>
      <c r="C35" s="491">
        <v>0.85</v>
      </c>
      <c r="D35" s="492"/>
      <c r="E35" s="492">
        <v>0.1</v>
      </c>
      <c r="F35" s="492"/>
      <c r="G35" s="492"/>
      <c r="H35" s="492"/>
      <c r="I35" s="492">
        <v>0.25</v>
      </c>
      <c r="J35" s="492"/>
      <c r="K35" s="492"/>
      <c r="L35" s="492"/>
      <c r="M35" s="492">
        <v>0.16999999999999998</v>
      </c>
      <c r="N35" s="492"/>
      <c r="O35" s="492"/>
      <c r="P35" s="492"/>
      <c r="Q35" s="492">
        <v>0.4</v>
      </c>
      <c r="R35" s="492"/>
      <c r="S35" s="492"/>
      <c r="T35" s="492">
        <v>1.35</v>
      </c>
      <c r="U35" s="492"/>
      <c r="V35" s="492"/>
      <c r="W35" s="492"/>
      <c r="X35" s="492"/>
      <c r="Y35" s="492">
        <v>0.1</v>
      </c>
      <c r="Z35" s="492">
        <v>0.1</v>
      </c>
      <c r="AA35" s="492"/>
      <c r="AB35" s="492"/>
      <c r="AC35" s="492"/>
      <c r="AD35" s="492"/>
      <c r="AE35" s="492"/>
      <c r="AF35" s="492"/>
      <c r="AG35" s="492"/>
      <c r="AH35" s="499">
        <v>3.3200000000000003</v>
      </c>
    </row>
    <row r="36" spans="1:34" x14ac:dyDescent="0.2">
      <c r="A36" s="394"/>
      <c r="B36" s="378" t="s">
        <v>109</v>
      </c>
      <c r="C36" s="491"/>
      <c r="D36" s="492"/>
      <c r="E36" s="492"/>
      <c r="F36" s="492"/>
      <c r="G36" s="492"/>
      <c r="H36" s="492"/>
      <c r="I36" s="492">
        <v>0.7</v>
      </c>
      <c r="J36" s="492"/>
      <c r="K36" s="492"/>
      <c r="L36" s="492"/>
      <c r="M36" s="492">
        <v>0.03</v>
      </c>
      <c r="N36" s="492"/>
      <c r="O36" s="492"/>
      <c r="P36" s="492"/>
      <c r="Q36" s="492"/>
      <c r="R36" s="492"/>
      <c r="S36" s="492"/>
      <c r="T36" s="492"/>
      <c r="U36" s="492"/>
      <c r="V36" s="492"/>
      <c r="W36" s="492">
        <v>0.5</v>
      </c>
      <c r="X36" s="492"/>
      <c r="Y36" s="492">
        <v>0.8</v>
      </c>
      <c r="Z36" s="492"/>
      <c r="AA36" s="492"/>
      <c r="AB36" s="492"/>
      <c r="AC36" s="492"/>
      <c r="AD36" s="492"/>
      <c r="AE36" s="492"/>
      <c r="AF36" s="492"/>
      <c r="AG36" s="492"/>
      <c r="AH36" s="499">
        <v>2.0300000000000002</v>
      </c>
    </row>
    <row r="37" spans="1:34" x14ac:dyDescent="0.2">
      <c r="A37" s="394"/>
      <c r="B37" s="378" t="s">
        <v>70</v>
      </c>
      <c r="C37" s="491"/>
      <c r="D37" s="492">
        <v>0.05</v>
      </c>
      <c r="E37" s="492"/>
      <c r="F37" s="492"/>
      <c r="G37" s="492"/>
      <c r="H37" s="492"/>
      <c r="I37" s="492"/>
      <c r="J37" s="492"/>
      <c r="K37" s="492"/>
      <c r="L37" s="492"/>
      <c r="M37" s="492">
        <v>0.03</v>
      </c>
      <c r="N37" s="492"/>
      <c r="O37" s="492"/>
      <c r="P37" s="492"/>
      <c r="Q37" s="492"/>
      <c r="R37" s="492"/>
      <c r="S37" s="492"/>
      <c r="T37" s="492"/>
      <c r="U37" s="492"/>
      <c r="V37" s="492">
        <v>0.55000000000000004</v>
      </c>
      <c r="W37" s="492"/>
      <c r="X37" s="492"/>
      <c r="Y37" s="492">
        <v>0.05</v>
      </c>
      <c r="Z37" s="492"/>
      <c r="AA37" s="492"/>
      <c r="AB37" s="492"/>
      <c r="AC37" s="492"/>
      <c r="AD37" s="492"/>
      <c r="AE37" s="492"/>
      <c r="AF37" s="492"/>
      <c r="AG37" s="492"/>
      <c r="AH37" s="499">
        <v>0.68</v>
      </c>
    </row>
    <row r="38" spans="1:34" x14ac:dyDescent="0.2">
      <c r="A38" s="394"/>
      <c r="B38" s="378" t="s">
        <v>54</v>
      </c>
      <c r="C38" s="491"/>
      <c r="D38" s="492"/>
      <c r="E38" s="492"/>
      <c r="F38" s="492"/>
      <c r="G38" s="492"/>
      <c r="H38" s="492"/>
      <c r="I38" s="492"/>
      <c r="J38" s="492"/>
      <c r="K38" s="492"/>
      <c r="L38" s="492"/>
      <c r="M38" s="492"/>
      <c r="N38" s="492"/>
      <c r="O38" s="492"/>
      <c r="P38" s="492"/>
      <c r="Q38" s="492"/>
      <c r="R38" s="492"/>
      <c r="S38" s="492"/>
      <c r="T38" s="492"/>
      <c r="U38" s="492"/>
      <c r="V38" s="492"/>
      <c r="W38" s="492"/>
      <c r="X38" s="492"/>
      <c r="Y38" s="492"/>
      <c r="Z38" s="492"/>
      <c r="AA38" s="492"/>
      <c r="AB38" s="492"/>
      <c r="AC38" s="492">
        <v>0.2</v>
      </c>
      <c r="AD38" s="492"/>
      <c r="AE38" s="492"/>
      <c r="AF38" s="492"/>
      <c r="AG38" s="492"/>
      <c r="AH38" s="499">
        <v>0.2</v>
      </c>
    </row>
    <row r="39" spans="1:34" x14ac:dyDescent="0.2">
      <c r="A39" s="394"/>
      <c r="B39" s="378" t="s">
        <v>53</v>
      </c>
      <c r="C39" s="491">
        <v>0.25</v>
      </c>
      <c r="D39" s="492"/>
      <c r="E39" s="492">
        <v>0.25</v>
      </c>
      <c r="F39" s="492"/>
      <c r="G39" s="492"/>
      <c r="H39" s="492"/>
      <c r="I39" s="492">
        <v>0.2</v>
      </c>
      <c r="J39" s="492"/>
      <c r="K39" s="492"/>
      <c r="L39" s="492"/>
      <c r="M39" s="492">
        <v>0.45</v>
      </c>
      <c r="N39" s="492"/>
      <c r="O39" s="492"/>
      <c r="P39" s="492"/>
      <c r="Q39" s="492"/>
      <c r="R39" s="492"/>
      <c r="S39" s="492"/>
      <c r="T39" s="492"/>
      <c r="U39" s="492"/>
      <c r="V39" s="492"/>
      <c r="W39" s="492"/>
      <c r="X39" s="492">
        <v>0.45</v>
      </c>
      <c r="Y39" s="492"/>
      <c r="Z39" s="492">
        <v>0.4</v>
      </c>
      <c r="AA39" s="492"/>
      <c r="AB39" s="492"/>
      <c r="AC39" s="492"/>
      <c r="AD39" s="492"/>
      <c r="AE39" s="492"/>
      <c r="AF39" s="492"/>
      <c r="AG39" s="492"/>
      <c r="AH39" s="499">
        <v>2</v>
      </c>
    </row>
    <row r="40" spans="1:34" x14ac:dyDescent="0.2">
      <c r="A40" s="394"/>
      <c r="B40" s="378" t="s">
        <v>42</v>
      </c>
      <c r="C40" s="491"/>
      <c r="D40" s="492">
        <v>0.2</v>
      </c>
      <c r="E40" s="492">
        <v>0.15000000000000002</v>
      </c>
      <c r="F40" s="492"/>
      <c r="G40" s="492"/>
      <c r="H40" s="492"/>
      <c r="I40" s="492">
        <v>0.2</v>
      </c>
      <c r="J40" s="492"/>
      <c r="K40" s="492"/>
      <c r="L40" s="492"/>
      <c r="M40" s="492">
        <v>0.16999999999999998</v>
      </c>
      <c r="N40" s="492"/>
      <c r="O40" s="492">
        <v>0.1</v>
      </c>
      <c r="P40" s="492"/>
      <c r="Q40" s="492"/>
      <c r="R40" s="492"/>
      <c r="S40" s="492"/>
      <c r="T40" s="492"/>
      <c r="U40" s="492">
        <v>0.05</v>
      </c>
      <c r="V40" s="492">
        <v>0.30000000000000004</v>
      </c>
      <c r="W40" s="492">
        <v>0.4</v>
      </c>
      <c r="X40" s="492"/>
      <c r="Y40" s="492">
        <v>0.5</v>
      </c>
      <c r="Z40" s="492"/>
      <c r="AA40" s="492">
        <v>0.15000000000000002</v>
      </c>
      <c r="AB40" s="492"/>
      <c r="AC40" s="492">
        <v>0.2</v>
      </c>
      <c r="AD40" s="492"/>
      <c r="AE40" s="492">
        <v>0.05</v>
      </c>
      <c r="AF40" s="492"/>
      <c r="AG40" s="492"/>
      <c r="AH40" s="499">
        <v>2.4699999999999998</v>
      </c>
    </row>
    <row r="41" spans="1:34" x14ac:dyDescent="0.2">
      <c r="A41" s="394"/>
      <c r="B41" s="378" t="s">
        <v>44</v>
      </c>
      <c r="C41" s="491">
        <v>0.3</v>
      </c>
      <c r="D41" s="492"/>
      <c r="E41" s="492">
        <v>0.1</v>
      </c>
      <c r="F41" s="492"/>
      <c r="G41" s="492"/>
      <c r="H41" s="492"/>
      <c r="I41" s="492"/>
      <c r="J41" s="492"/>
      <c r="K41" s="492"/>
      <c r="L41" s="492"/>
      <c r="M41" s="492">
        <v>0.06</v>
      </c>
      <c r="N41" s="492"/>
      <c r="O41" s="492"/>
      <c r="P41" s="492"/>
      <c r="Q41" s="492">
        <v>0.05</v>
      </c>
      <c r="R41" s="492"/>
      <c r="S41" s="492"/>
      <c r="T41" s="492"/>
      <c r="U41" s="492"/>
      <c r="V41" s="492"/>
      <c r="W41" s="492"/>
      <c r="X41" s="492">
        <v>0.2</v>
      </c>
      <c r="Y41" s="492"/>
      <c r="Z41" s="492">
        <v>0.2</v>
      </c>
      <c r="AA41" s="492"/>
      <c r="AB41" s="492"/>
      <c r="AC41" s="492">
        <v>0.2</v>
      </c>
      <c r="AD41" s="492"/>
      <c r="AE41" s="492"/>
      <c r="AF41" s="492"/>
      <c r="AG41" s="492"/>
      <c r="AH41" s="499">
        <v>1.1099999999999999</v>
      </c>
    </row>
    <row r="42" spans="1:34" s="5" customFormat="1" x14ac:dyDescent="0.2">
      <c r="A42" s="394"/>
      <c r="B42" s="378" t="s">
        <v>83</v>
      </c>
      <c r="C42" s="491">
        <v>0.2</v>
      </c>
      <c r="D42" s="492"/>
      <c r="E42" s="492"/>
      <c r="F42" s="492"/>
      <c r="G42" s="492"/>
      <c r="H42" s="492"/>
      <c r="I42" s="492">
        <v>0.05</v>
      </c>
      <c r="J42" s="492"/>
      <c r="K42" s="492"/>
      <c r="L42" s="492"/>
      <c r="M42" s="492">
        <v>0.1</v>
      </c>
      <c r="N42" s="492"/>
      <c r="O42" s="492"/>
      <c r="P42" s="492"/>
      <c r="Q42" s="492"/>
      <c r="R42" s="492"/>
      <c r="S42" s="492"/>
      <c r="T42" s="492"/>
      <c r="U42" s="492"/>
      <c r="V42" s="492"/>
      <c r="W42" s="492"/>
      <c r="X42" s="492"/>
      <c r="Y42" s="492"/>
      <c r="Z42" s="492">
        <v>0.15000000000000002</v>
      </c>
      <c r="AA42" s="492"/>
      <c r="AB42" s="492"/>
      <c r="AC42" s="492">
        <v>0.15</v>
      </c>
      <c r="AD42" s="492"/>
      <c r="AE42" s="492"/>
      <c r="AF42" s="492"/>
      <c r="AG42" s="492"/>
      <c r="AH42" s="499">
        <v>0.65</v>
      </c>
    </row>
    <row r="43" spans="1:34" x14ac:dyDescent="0.2">
      <c r="A43" s="394"/>
      <c r="B43" s="378" t="s">
        <v>47</v>
      </c>
      <c r="C43" s="491">
        <v>0.85000000000000009</v>
      </c>
      <c r="D43" s="492">
        <v>0.2</v>
      </c>
      <c r="E43" s="492">
        <v>0.2</v>
      </c>
      <c r="F43" s="492"/>
      <c r="G43" s="492"/>
      <c r="H43" s="492"/>
      <c r="I43" s="492">
        <v>0.2</v>
      </c>
      <c r="J43" s="492"/>
      <c r="K43" s="492"/>
      <c r="L43" s="492"/>
      <c r="M43" s="492">
        <v>0.37</v>
      </c>
      <c r="N43" s="492"/>
      <c r="O43" s="492">
        <v>0.1</v>
      </c>
      <c r="P43" s="492"/>
      <c r="Q43" s="492"/>
      <c r="R43" s="492"/>
      <c r="S43" s="492"/>
      <c r="T43" s="492"/>
      <c r="U43" s="492"/>
      <c r="V43" s="492"/>
      <c r="W43" s="492"/>
      <c r="X43" s="492"/>
      <c r="Y43" s="492"/>
      <c r="Z43" s="492"/>
      <c r="AA43" s="492"/>
      <c r="AB43" s="492"/>
      <c r="AC43" s="492"/>
      <c r="AD43" s="492"/>
      <c r="AE43" s="492">
        <v>0.25</v>
      </c>
      <c r="AF43" s="492"/>
      <c r="AG43" s="492"/>
      <c r="AH43" s="499">
        <v>2.17</v>
      </c>
    </row>
    <row r="44" spans="1:34" x14ac:dyDescent="0.2">
      <c r="A44" s="394"/>
      <c r="B44" s="378" t="s">
        <v>115</v>
      </c>
      <c r="C44" s="491">
        <v>0.15000000000000002</v>
      </c>
      <c r="D44" s="492"/>
      <c r="E44" s="492">
        <v>0.05</v>
      </c>
      <c r="F44" s="492"/>
      <c r="G44" s="492"/>
      <c r="H44" s="492"/>
      <c r="I44" s="492"/>
      <c r="J44" s="492"/>
      <c r="K44" s="492"/>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9">
        <v>0.2</v>
      </c>
    </row>
    <row r="45" spans="1:34" x14ac:dyDescent="0.2">
      <c r="A45" s="394"/>
      <c r="B45" s="378" t="s">
        <v>48</v>
      </c>
      <c r="C45" s="491"/>
      <c r="D45" s="492"/>
      <c r="E45" s="492">
        <v>0.2</v>
      </c>
      <c r="F45" s="492"/>
      <c r="G45" s="492"/>
      <c r="H45" s="492"/>
      <c r="I45" s="492">
        <v>0.1</v>
      </c>
      <c r="J45" s="492"/>
      <c r="K45" s="492"/>
      <c r="L45" s="492"/>
      <c r="M45" s="492">
        <v>0.06</v>
      </c>
      <c r="N45" s="492"/>
      <c r="O45" s="492"/>
      <c r="P45" s="492">
        <v>0.25</v>
      </c>
      <c r="Q45" s="492">
        <v>0.2</v>
      </c>
      <c r="R45" s="492"/>
      <c r="S45" s="492"/>
      <c r="T45" s="492"/>
      <c r="U45" s="492"/>
      <c r="V45" s="492"/>
      <c r="W45" s="492"/>
      <c r="X45" s="492"/>
      <c r="Y45" s="492"/>
      <c r="Z45" s="492"/>
      <c r="AA45" s="492"/>
      <c r="AB45" s="492"/>
      <c r="AC45" s="492">
        <v>0.15</v>
      </c>
      <c r="AD45" s="492"/>
      <c r="AE45" s="492"/>
      <c r="AF45" s="492"/>
      <c r="AG45" s="492"/>
      <c r="AH45" s="499">
        <v>0.96000000000000008</v>
      </c>
    </row>
    <row r="46" spans="1:34" x14ac:dyDescent="0.2">
      <c r="A46" s="394"/>
      <c r="B46" s="378" t="s">
        <v>117</v>
      </c>
      <c r="C46" s="491">
        <v>0.30000000000000004</v>
      </c>
      <c r="D46" s="492"/>
      <c r="E46" s="492">
        <v>0.55000000000000004</v>
      </c>
      <c r="F46" s="492"/>
      <c r="G46" s="492"/>
      <c r="H46" s="492"/>
      <c r="I46" s="492"/>
      <c r="J46" s="492"/>
      <c r="K46" s="492"/>
      <c r="L46" s="492"/>
      <c r="M46" s="492">
        <v>0.06</v>
      </c>
      <c r="N46" s="492"/>
      <c r="O46" s="492"/>
      <c r="P46" s="492"/>
      <c r="Q46" s="492"/>
      <c r="R46" s="492"/>
      <c r="S46" s="492"/>
      <c r="T46" s="492"/>
      <c r="U46" s="492"/>
      <c r="V46" s="492"/>
      <c r="W46" s="492"/>
      <c r="X46" s="492"/>
      <c r="Y46" s="492"/>
      <c r="Z46" s="492">
        <v>0.35</v>
      </c>
      <c r="AA46" s="492"/>
      <c r="AB46" s="492"/>
      <c r="AC46" s="492"/>
      <c r="AD46" s="492"/>
      <c r="AE46" s="492">
        <v>0.1</v>
      </c>
      <c r="AF46" s="492"/>
      <c r="AG46" s="492"/>
      <c r="AH46" s="499">
        <v>1.3600000000000003</v>
      </c>
    </row>
    <row r="47" spans="1:34" x14ac:dyDescent="0.2">
      <c r="A47" s="394"/>
      <c r="B47" s="378" t="s">
        <v>51</v>
      </c>
      <c r="C47" s="491"/>
      <c r="D47" s="492"/>
      <c r="E47" s="492"/>
      <c r="F47" s="492"/>
      <c r="G47" s="492"/>
      <c r="H47" s="492"/>
      <c r="I47" s="492">
        <v>0.95</v>
      </c>
      <c r="J47" s="492"/>
      <c r="K47" s="492"/>
      <c r="L47" s="492"/>
      <c r="M47" s="492">
        <v>0.03</v>
      </c>
      <c r="N47" s="492"/>
      <c r="O47" s="492">
        <v>0.2</v>
      </c>
      <c r="P47" s="492"/>
      <c r="Q47" s="492"/>
      <c r="R47" s="492"/>
      <c r="S47" s="492"/>
      <c r="T47" s="492"/>
      <c r="U47" s="492"/>
      <c r="V47" s="492"/>
      <c r="W47" s="492"/>
      <c r="X47" s="492"/>
      <c r="Y47" s="492"/>
      <c r="Z47" s="492"/>
      <c r="AA47" s="492"/>
      <c r="AB47" s="492"/>
      <c r="AC47" s="492"/>
      <c r="AD47" s="492">
        <v>0.2</v>
      </c>
      <c r="AE47" s="492"/>
      <c r="AF47" s="492"/>
      <c r="AG47" s="492"/>
      <c r="AH47" s="499">
        <v>1.38</v>
      </c>
    </row>
    <row r="48" spans="1:34" x14ac:dyDescent="0.2">
      <c r="A48" s="394"/>
      <c r="B48" s="376" t="s">
        <v>169</v>
      </c>
      <c r="C48" s="491"/>
      <c r="D48" s="492"/>
      <c r="E48" s="492"/>
      <c r="F48" s="492"/>
      <c r="G48" s="492"/>
      <c r="H48" s="492"/>
      <c r="I48" s="492"/>
      <c r="J48" s="492"/>
      <c r="K48" s="492"/>
      <c r="L48" s="492"/>
      <c r="M48" s="492"/>
      <c r="N48" s="492"/>
      <c r="O48" s="492"/>
      <c r="P48" s="492"/>
      <c r="Q48" s="492"/>
      <c r="R48" s="492"/>
      <c r="S48" s="492"/>
      <c r="T48" s="492"/>
      <c r="U48" s="492"/>
      <c r="V48" s="492"/>
      <c r="W48" s="492"/>
      <c r="X48" s="492"/>
      <c r="Y48" s="492"/>
      <c r="Z48" s="492">
        <v>0.4</v>
      </c>
      <c r="AA48" s="492"/>
      <c r="AB48" s="492"/>
      <c r="AC48" s="492"/>
      <c r="AD48" s="492"/>
      <c r="AE48" s="492"/>
      <c r="AF48" s="492"/>
      <c r="AG48" s="492"/>
      <c r="AH48" s="499">
        <v>0.4</v>
      </c>
    </row>
    <row r="49" spans="1:34" x14ac:dyDescent="0.2">
      <c r="A49" s="394"/>
      <c r="B49" s="376" t="s">
        <v>178</v>
      </c>
      <c r="C49" s="491">
        <v>0.15</v>
      </c>
      <c r="D49" s="492"/>
      <c r="E49" s="492">
        <v>0.2</v>
      </c>
      <c r="F49" s="492"/>
      <c r="G49" s="492"/>
      <c r="H49" s="492"/>
      <c r="I49" s="492"/>
      <c r="J49" s="492"/>
      <c r="K49" s="492"/>
      <c r="L49" s="492"/>
      <c r="M49" s="492">
        <v>0.1</v>
      </c>
      <c r="N49" s="492"/>
      <c r="O49" s="492"/>
      <c r="P49" s="492"/>
      <c r="Q49" s="492"/>
      <c r="R49" s="492"/>
      <c r="S49" s="492"/>
      <c r="T49" s="492"/>
      <c r="U49" s="492"/>
      <c r="V49" s="492"/>
      <c r="W49" s="492"/>
      <c r="X49" s="492"/>
      <c r="Y49" s="492"/>
      <c r="Z49" s="492">
        <v>1.1000000000000001</v>
      </c>
      <c r="AA49" s="492"/>
      <c r="AB49" s="492"/>
      <c r="AC49" s="492"/>
      <c r="AD49" s="492"/>
      <c r="AE49" s="492"/>
      <c r="AF49" s="492"/>
      <c r="AG49" s="492"/>
      <c r="AH49" s="499">
        <v>1.55</v>
      </c>
    </row>
    <row r="50" spans="1:34" x14ac:dyDescent="0.2">
      <c r="A50" s="394"/>
      <c r="B50" s="376" t="s">
        <v>216</v>
      </c>
      <c r="C50" s="491"/>
      <c r="D50" s="492"/>
      <c r="E50" s="492"/>
      <c r="F50" s="492"/>
      <c r="G50" s="492"/>
      <c r="H50" s="492"/>
      <c r="I50" s="492"/>
      <c r="J50" s="492"/>
      <c r="K50" s="492"/>
      <c r="L50" s="492"/>
      <c r="M50" s="492">
        <v>4.4999999999999998E-2</v>
      </c>
      <c r="N50" s="492"/>
      <c r="O50" s="492"/>
      <c r="P50" s="492"/>
      <c r="Q50" s="492"/>
      <c r="R50" s="492"/>
      <c r="S50" s="492"/>
      <c r="T50" s="492"/>
      <c r="U50" s="492"/>
      <c r="V50" s="492">
        <v>0.7</v>
      </c>
      <c r="W50" s="492">
        <v>0.3</v>
      </c>
      <c r="X50" s="492">
        <v>0.60000000000000009</v>
      </c>
      <c r="Y50" s="492"/>
      <c r="Z50" s="492">
        <v>0.1</v>
      </c>
      <c r="AA50" s="492">
        <v>0.4</v>
      </c>
      <c r="AB50" s="492"/>
      <c r="AC50" s="492"/>
      <c r="AD50" s="492">
        <v>0.2</v>
      </c>
      <c r="AE50" s="492"/>
      <c r="AF50" s="492"/>
      <c r="AG50" s="492"/>
      <c r="AH50" s="499">
        <v>2.3450000000000002</v>
      </c>
    </row>
    <row r="51" spans="1:34" x14ac:dyDescent="0.2">
      <c r="A51" s="394"/>
      <c r="B51" s="376" t="s">
        <v>284</v>
      </c>
      <c r="C51" s="491">
        <v>0.2</v>
      </c>
      <c r="D51" s="492"/>
      <c r="E51" s="492"/>
      <c r="F51" s="492"/>
      <c r="G51" s="492"/>
      <c r="H51" s="492"/>
      <c r="I51" s="492"/>
      <c r="J51" s="492"/>
      <c r="K51" s="492"/>
      <c r="L51" s="492"/>
      <c r="M51" s="492"/>
      <c r="N51" s="492"/>
      <c r="O51" s="492"/>
      <c r="P51" s="492"/>
      <c r="Q51" s="492"/>
      <c r="R51" s="492"/>
      <c r="S51" s="492"/>
      <c r="T51" s="492"/>
      <c r="U51" s="492"/>
      <c r="V51" s="492"/>
      <c r="W51" s="492"/>
      <c r="X51" s="492"/>
      <c r="Y51" s="492">
        <v>0.60000000000000009</v>
      </c>
      <c r="Z51" s="492"/>
      <c r="AA51" s="492"/>
      <c r="AB51" s="492"/>
      <c r="AC51" s="492"/>
      <c r="AD51" s="492"/>
      <c r="AE51" s="492"/>
      <c r="AF51" s="492"/>
      <c r="AG51" s="492"/>
      <c r="AH51" s="499">
        <v>0.8</v>
      </c>
    </row>
    <row r="52" spans="1:34" x14ac:dyDescent="0.2">
      <c r="A52" s="394"/>
      <c r="B52" s="376" t="s">
        <v>274</v>
      </c>
      <c r="C52" s="491">
        <v>0.1</v>
      </c>
      <c r="D52" s="492"/>
      <c r="E52" s="492">
        <v>0.05</v>
      </c>
      <c r="F52" s="492"/>
      <c r="G52" s="492"/>
      <c r="H52" s="492"/>
      <c r="I52" s="492"/>
      <c r="J52" s="492"/>
      <c r="K52" s="492"/>
      <c r="L52" s="492"/>
      <c r="M52" s="492">
        <v>0.03</v>
      </c>
      <c r="N52" s="492"/>
      <c r="O52" s="492"/>
      <c r="P52" s="492"/>
      <c r="Q52" s="492"/>
      <c r="R52" s="492"/>
      <c r="S52" s="492"/>
      <c r="T52" s="492"/>
      <c r="U52" s="492"/>
      <c r="V52" s="492"/>
      <c r="W52" s="492"/>
      <c r="X52" s="492"/>
      <c r="Y52" s="492"/>
      <c r="Z52" s="492"/>
      <c r="AA52" s="492"/>
      <c r="AB52" s="492"/>
      <c r="AC52" s="492">
        <v>0.30000000000000004</v>
      </c>
      <c r="AD52" s="492">
        <v>0.5</v>
      </c>
      <c r="AE52" s="492"/>
      <c r="AF52" s="492"/>
      <c r="AG52" s="492"/>
      <c r="AH52" s="499">
        <v>0.98000000000000009</v>
      </c>
    </row>
    <row r="53" spans="1:34" x14ac:dyDescent="0.2">
      <c r="A53" s="394"/>
      <c r="B53" s="376" t="s">
        <v>289</v>
      </c>
      <c r="C53" s="491">
        <v>0.1</v>
      </c>
      <c r="D53" s="492"/>
      <c r="E53" s="492">
        <v>0.15000000000000002</v>
      </c>
      <c r="F53" s="492"/>
      <c r="G53" s="492"/>
      <c r="H53" s="492"/>
      <c r="I53" s="492">
        <v>0.5</v>
      </c>
      <c r="J53" s="492"/>
      <c r="K53" s="492"/>
      <c r="L53" s="492"/>
      <c r="M53" s="492">
        <v>0.05</v>
      </c>
      <c r="N53" s="492"/>
      <c r="O53" s="492"/>
      <c r="P53" s="492"/>
      <c r="Q53" s="492"/>
      <c r="R53" s="492"/>
      <c r="S53" s="492"/>
      <c r="T53" s="492"/>
      <c r="U53" s="492"/>
      <c r="V53" s="492">
        <v>0.85000000000000009</v>
      </c>
      <c r="W53" s="492"/>
      <c r="X53" s="492"/>
      <c r="Y53" s="492"/>
      <c r="Z53" s="492"/>
      <c r="AA53" s="492"/>
      <c r="AB53" s="492"/>
      <c r="AC53" s="492"/>
      <c r="AD53" s="492"/>
      <c r="AE53" s="492"/>
      <c r="AF53" s="492"/>
      <c r="AG53" s="492"/>
      <c r="AH53" s="499">
        <v>1.6500000000000001</v>
      </c>
    </row>
    <row r="54" spans="1:34" x14ac:dyDescent="0.2">
      <c r="A54" s="394"/>
      <c r="B54" s="376" t="s">
        <v>462</v>
      </c>
      <c r="C54" s="491">
        <v>0.30000000000000004</v>
      </c>
      <c r="D54" s="492"/>
      <c r="E54" s="492">
        <v>0.2</v>
      </c>
      <c r="F54" s="492"/>
      <c r="G54" s="492"/>
      <c r="H54" s="492"/>
      <c r="I54" s="492"/>
      <c r="J54" s="492"/>
      <c r="K54" s="492"/>
      <c r="L54" s="492"/>
      <c r="M54" s="492"/>
      <c r="N54" s="492"/>
      <c r="O54" s="492"/>
      <c r="P54" s="492"/>
      <c r="Q54" s="492"/>
      <c r="R54" s="492"/>
      <c r="S54" s="492"/>
      <c r="T54" s="492"/>
      <c r="U54" s="492"/>
      <c r="V54" s="492"/>
      <c r="W54" s="492"/>
      <c r="X54" s="492"/>
      <c r="Y54" s="492"/>
      <c r="Z54" s="492"/>
      <c r="AA54" s="492">
        <v>0.5</v>
      </c>
      <c r="AB54" s="492"/>
      <c r="AC54" s="492"/>
      <c r="AD54" s="492"/>
      <c r="AE54" s="492"/>
      <c r="AF54" s="492"/>
      <c r="AG54" s="492"/>
      <c r="AH54" s="499">
        <v>1</v>
      </c>
    </row>
    <row r="55" spans="1:34" x14ac:dyDescent="0.2">
      <c r="A55" s="394"/>
      <c r="B55" s="376" t="s">
        <v>596</v>
      </c>
      <c r="C55" s="491"/>
      <c r="D55" s="492"/>
      <c r="E55" s="492"/>
      <c r="F55" s="492"/>
      <c r="G55" s="492"/>
      <c r="H55" s="492"/>
      <c r="I55" s="492"/>
      <c r="J55" s="492"/>
      <c r="K55" s="492"/>
      <c r="L55" s="492"/>
      <c r="M55" s="492"/>
      <c r="N55" s="492"/>
      <c r="O55" s="492"/>
      <c r="P55" s="492"/>
      <c r="Q55" s="492"/>
      <c r="R55" s="492"/>
      <c r="S55" s="492"/>
      <c r="T55" s="492"/>
      <c r="U55" s="492"/>
      <c r="V55" s="492"/>
      <c r="W55" s="492"/>
      <c r="X55" s="492"/>
      <c r="Y55" s="492">
        <v>0.1</v>
      </c>
      <c r="Z55" s="492"/>
      <c r="AA55" s="492"/>
      <c r="AB55" s="492"/>
      <c r="AC55" s="492"/>
      <c r="AD55" s="492"/>
      <c r="AE55" s="492"/>
      <c r="AF55" s="492"/>
      <c r="AG55" s="492"/>
      <c r="AH55" s="499">
        <v>0.1</v>
      </c>
    </row>
    <row r="56" spans="1:34" x14ac:dyDescent="0.2">
      <c r="A56" s="394"/>
      <c r="B56" s="376" t="s">
        <v>817</v>
      </c>
      <c r="C56" s="491">
        <v>0.2</v>
      </c>
      <c r="D56" s="492"/>
      <c r="E56" s="492"/>
      <c r="F56" s="492"/>
      <c r="G56" s="492"/>
      <c r="H56" s="492"/>
      <c r="I56" s="492"/>
      <c r="J56" s="492">
        <v>0.15</v>
      </c>
      <c r="K56" s="492"/>
      <c r="L56" s="492"/>
      <c r="M56" s="492"/>
      <c r="N56" s="492"/>
      <c r="O56" s="492">
        <v>1.7</v>
      </c>
      <c r="P56" s="492"/>
      <c r="Q56" s="492"/>
      <c r="R56" s="492"/>
      <c r="S56" s="492"/>
      <c r="T56" s="492"/>
      <c r="U56" s="492"/>
      <c r="V56" s="492"/>
      <c r="W56" s="492">
        <v>0.35</v>
      </c>
      <c r="X56" s="492"/>
      <c r="Y56" s="492">
        <v>0.15</v>
      </c>
      <c r="Z56" s="492"/>
      <c r="AA56" s="492"/>
      <c r="AB56" s="492"/>
      <c r="AC56" s="492"/>
      <c r="AD56" s="492"/>
      <c r="AE56" s="492"/>
      <c r="AF56" s="492"/>
      <c r="AG56" s="492"/>
      <c r="AH56" s="499">
        <v>2.5499999999999998</v>
      </c>
    </row>
    <row r="57" spans="1:34" x14ac:dyDescent="0.2">
      <c r="A57" s="503" t="s">
        <v>58</v>
      </c>
      <c r="B57" s="504"/>
      <c r="C57" s="501">
        <v>4.2500000000000009</v>
      </c>
      <c r="D57" s="502">
        <v>0.45</v>
      </c>
      <c r="E57" s="502">
        <v>2.2000000000000002</v>
      </c>
      <c r="F57" s="502"/>
      <c r="G57" s="502"/>
      <c r="H57" s="502"/>
      <c r="I57" s="502">
        <v>3.9000000000000004</v>
      </c>
      <c r="J57" s="502">
        <v>0.15</v>
      </c>
      <c r="K57" s="502"/>
      <c r="L57" s="502"/>
      <c r="M57" s="502">
        <v>1.7550000000000001</v>
      </c>
      <c r="N57" s="502"/>
      <c r="O57" s="502">
        <v>2.1</v>
      </c>
      <c r="P57" s="502">
        <v>0.25</v>
      </c>
      <c r="Q57" s="502">
        <v>0.85000000000000009</v>
      </c>
      <c r="R57" s="502"/>
      <c r="S57" s="502"/>
      <c r="T57" s="502">
        <v>1.35</v>
      </c>
      <c r="U57" s="502">
        <v>0.65000000000000013</v>
      </c>
      <c r="V57" s="502">
        <v>2.4000000000000004</v>
      </c>
      <c r="W57" s="502">
        <v>2.4</v>
      </c>
      <c r="X57" s="502">
        <v>1.35</v>
      </c>
      <c r="Y57" s="502">
        <v>2.4000000000000004</v>
      </c>
      <c r="Z57" s="502">
        <v>3.35</v>
      </c>
      <c r="AA57" s="502">
        <v>1.05</v>
      </c>
      <c r="AB57" s="502"/>
      <c r="AC57" s="502">
        <v>1.7999999999999998</v>
      </c>
      <c r="AD57" s="502">
        <v>0.9</v>
      </c>
      <c r="AE57" s="502">
        <v>0.4</v>
      </c>
      <c r="AF57" s="502"/>
      <c r="AG57" s="502"/>
      <c r="AH57" s="500">
        <v>33.954999999999998</v>
      </c>
    </row>
    <row r="58" spans="1:34" x14ac:dyDescent="0.2">
      <c r="A58" s="496" t="s">
        <v>8</v>
      </c>
      <c r="B58" s="497"/>
      <c r="C58" s="493">
        <v>10.779999999999998</v>
      </c>
      <c r="D58" s="494">
        <v>2.35</v>
      </c>
      <c r="E58" s="494">
        <v>4.97</v>
      </c>
      <c r="F58" s="494">
        <v>1.4499999999999997</v>
      </c>
      <c r="G58" s="494">
        <v>3.6</v>
      </c>
      <c r="H58" s="494">
        <v>2.88</v>
      </c>
      <c r="I58" s="494">
        <v>6.8</v>
      </c>
      <c r="J58" s="494">
        <v>1.1299999999999999</v>
      </c>
      <c r="K58" s="494">
        <v>0.5</v>
      </c>
      <c r="L58" s="494">
        <v>0.75</v>
      </c>
      <c r="M58" s="494">
        <v>6.18</v>
      </c>
      <c r="N58" s="494">
        <v>0.75</v>
      </c>
      <c r="O58" s="494">
        <v>4.6000000000000005</v>
      </c>
      <c r="P58" s="494">
        <v>0.86499999999999999</v>
      </c>
      <c r="Q58" s="494">
        <v>1.6</v>
      </c>
      <c r="R58" s="494">
        <v>2.5</v>
      </c>
      <c r="S58" s="494">
        <v>2.0499999999999998</v>
      </c>
      <c r="T58" s="494">
        <v>3.6</v>
      </c>
      <c r="U58" s="494">
        <v>3.15</v>
      </c>
      <c r="V58" s="494">
        <v>4.5500000000000007</v>
      </c>
      <c r="W58" s="494">
        <v>4.9499999999999993</v>
      </c>
      <c r="X58" s="494">
        <v>2.7</v>
      </c>
      <c r="Y58" s="494">
        <v>6.5</v>
      </c>
      <c r="Z58" s="494">
        <v>8.93</v>
      </c>
      <c r="AA58" s="494">
        <v>1.4</v>
      </c>
      <c r="AB58" s="494">
        <v>0.75</v>
      </c>
      <c r="AC58" s="494">
        <v>4.3000000000000007</v>
      </c>
      <c r="AD58" s="494">
        <v>3.8000000000000007</v>
      </c>
      <c r="AE58" s="494">
        <v>0.6</v>
      </c>
      <c r="AF58" s="494">
        <v>0.78</v>
      </c>
      <c r="AG58" s="494">
        <v>0.25</v>
      </c>
      <c r="AH58" s="495">
        <v>100.01500000000001</v>
      </c>
    </row>
    <row r="59" spans="1:34" x14ac:dyDescent="0.2">
      <c r="AD59"/>
    </row>
    <row r="60" spans="1:34" x14ac:dyDescent="0.2">
      <c r="AD60"/>
    </row>
  </sheetData>
  <phoneticPr fontId="22" type="noConversion"/>
  <printOptions horizontalCentered="1"/>
  <pageMargins left="0.46" right="0.35" top="0.82" bottom="0.34" header="0.39" footer="0.23"/>
  <pageSetup scale="13" orientation="landscape" r:id="rId2"/>
  <headerFooter>
    <oddHeader>&amp;C&amp;"Arial,Bold"&amp;14&amp;F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84"/>
  <sheetViews>
    <sheetView view="pageBreakPreview" zoomScaleNormal="100" zoomScaleSheetLayoutView="100" workbookViewId="0">
      <pane xSplit="4" ySplit="4" topLeftCell="G29" activePane="bottomRight" state="frozen"/>
      <selection pane="topRight" activeCell="E1" sqref="E1"/>
      <selection pane="bottomLeft" activeCell="A5" sqref="A5"/>
      <selection pane="bottomRight" activeCell="O25" sqref="O25"/>
    </sheetView>
  </sheetViews>
  <sheetFormatPr defaultRowHeight="12.75" x14ac:dyDescent="0.2"/>
  <cols>
    <col min="1" max="1" width="11.140625" customWidth="1"/>
    <col min="2" max="3" width="14.42578125" bestFit="1" customWidth="1"/>
    <col min="4" max="13" width="8.5703125" bestFit="1" customWidth="1"/>
    <col min="14" max="14" width="8.5703125" style="5" bestFit="1" customWidth="1"/>
    <col min="15" max="15" width="6.5703125" bestFit="1" customWidth="1"/>
    <col min="16" max="16" width="6.140625" customWidth="1"/>
    <col min="17" max="24" width="5.5703125" customWidth="1"/>
    <col min="25" max="25" width="8.140625" customWidth="1"/>
    <col min="26" max="29" width="5.5703125" customWidth="1"/>
    <col min="30" max="30" width="6.5703125" customWidth="1"/>
    <col min="31" max="33" width="45.28515625" bestFit="1" customWidth="1"/>
    <col min="34" max="34" width="50" bestFit="1" customWidth="1"/>
    <col min="35" max="35" width="6.5703125" customWidth="1"/>
  </cols>
  <sheetData>
    <row r="3" spans="1:15" ht="25.5" x14ac:dyDescent="0.2">
      <c r="A3" s="371" t="s">
        <v>157</v>
      </c>
      <c r="B3" s="372"/>
      <c r="C3" s="372"/>
      <c r="D3" s="487" t="s">
        <v>5</v>
      </c>
      <c r="E3" s="372"/>
      <c r="F3" s="372"/>
      <c r="G3" s="372"/>
      <c r="H3" s="372"/>
      <c r="I3" s="372"/>
      <c r="J3" s="372"/>
      <c r="K3" s="372"/>
      <c r="L3" s="372"/>
      <c r="M3" s="372"/>
      <c r="N3" s="372"/>
      <c r="O3" s="373"/>
    </row>
    <row r="4" spans="1:15" ht="26.25" customHeight="1" x14ac:dyDescent="0.2">
      <c r="A4" s="505" t="s">
        <v>3</v>
      </c>
      <c r="B4" s="371" t="s">
        <v>167</v>
      </c>
      <c r="C4" s="506" t="s">
        <v>4</v>
      </c>
      <c r="D4" s="507" t="s">
        <v>13</v>
      </c>
      <c r="E4" s="508" t="s">
        <v>25</v>
      </c>
      <c r="F4" s="508" t="s">
        <v>21</v>
      </c>
      <c r="G4" s="508" t="s">
        <v>72</v>
      </c>
      <c r="H4" s="508" t="s">
        <v>36</v>
      </c>
      <c r="I4" s="508" t="s">
        <v>37</v>
      </c>
      <c r="J4" s="508" t="s">
        <v>86</v>
      </c>
      <c r="K4" s="508" t="s">
        <v>212</v>
      </c>
      <c r="L4" s="508" t="s">
        <v>66</v>
      </c>
      <c r="M4" s="508" t="s">
        <v>213</v>
      </c>
      <c r="N4" s="508" t="s">
        <v>369</v>
      </c>
      <c r="O4" s="488" t="s">
        <v>8</v>
      </c>
    </row>
    <row r="5" spans="1:15" x14ac:dyDescent="0.2">
      <c r="A5" s="374" t="s">
        <v>11</v>
      </c>
      <c r="B5" s="374" t="s">
        <v>165</v>
      </c>
      <c r="C5" s="377" t="s">
        <v>12</v>
      </c>
      <c r="D5" s="489">
        <v>0.15000000000000002</v>
      </c>
      <c r="E5" s="490"/>
      <c r="F5" s="490"/>
      <c r="G5" s="490">
        <v>0.4</v>
      </c>
      <c r="H5" s="490"/>
      <c r="I5" s="490"/>
      <c r="J5" s="490"/>
      <c r="K5" s="490"/>
      <c r="L5" s="490"/>
      <c r="M5" s="490"/>
      <c r="N5" s="490"/>
      <c r="O5" s="498">
        <v>0.55000000000000004</v>
      </c>
    </row>
    <row r="6" spans="1:15" x14ac:dyDescent="0.2">
      <c r="A6" s="394"/>
      <c r="B6" s="394"/>
      <c r="C6" s="378" t="s">
        <v>15</v>
      </c>
      <c r="D6" s="491"/>
      <c r="E6" s="492"/>
      <c r="F6" s="492">
        <v>0.09</v>
      </c>
      <c r="G6" s="492"/>
      <c r="H6" s="492"/>
      <c r="I6" s="492"/>
      <c r="J6" s="492"/>
      <c r="K6" s="492"/>
      <c r="L6" s="492"/>
      <c r="M6" s="492"/>
      <c r="N6" s="492"/>
      <c r="O6" s="499">
        <v>0.09</v>
      </c>
    </row>
    <row r="7" spans="1:15" x14ac:dyDescent="0.2">
      <c r="A7" s="394"/>
      <c r="B7" s="394"/>
      <c r="C7" s="378" t="s">
        <v>74</v>
      </c>
      <c r="D7" s="491"/>
      <c r="E7" s="492"/>
      <c r="F7" s="492"/>
      <c r="G7" s="492">
        <v>0.05</v>
      </c>
      <c r="H7" s="492"/>
      <c r="I7" s="492"/>
      <c r="J7" s="492"/>
      <c r="K7" s="492"/>
      <c r="L7" s="492"/>
      <c r="M7" s="492"/>
      <c r="N7" s="492"/>
      <c r="O7" s="499">
        <v>0.05</v>
      </c>
    </row>
    <row r="8" spans="1:15" x14ac:dyDescent="0.2">
      <c r="A8" s="394"/>
      <c r="B8" s="394"/>
      <c r="C8" s="378" t="s">
        <v>18</v>
      </c>
      <c r="D8" s="491"/>
      <c r="E8" s="492"/>
      <c r="F8" s="492">
        <v>0.43000000000000005</v>
      </c>
      <c r="G8" s="492"/>
      <c r="H8" s="492"/>
      <c r="I8" s="492"/>
      <c r="J8" s="492"/>
      <c r="K8" s="492"/>
      <c r="L8" s="492"/>
      <c r="M8" s="492"/>
      <c r="N8" s="492"/>
      <c r="O8" s="499">
        <v>0.43000000000000005</v>
      </c>
    </row>
    <row r="9" spans="1:15" x14ac:dyDescent="0.2">
      <c r="A9" s="394"/>
      <c r="B9" s="394"/>
      <c r="C9" s="378" t="s">
        <v>27</v>
      </c>
      <c r="D9" s="491"/>
      <c r="E9" s="492"/>
      <c r="F9" s="492">
        <v>0.44999999999999996</v>
      </c>
      <c r="G9" s="492">
        <v>0.60000000000000009</v>
      </c>
      <c r="H9" s="492"/>
      <c r="I9" s="492"/>
      <c r="J9" s="492"/>
      <c r="K9" s="492"/>
      <c r="L9" s="492"/>
      <c r="M9" s="492"/>
      <c r="N9" s="492"/>
      <c r="O9" s="499">
        <v>1.05</v>
      </c>
    </row>
    <row r="10" spans="1:15" x14ac:dyDescent="0.2">
      <c r="A10" s="394"/>
      <c r="B10" s="394"/>
      <c r="C10" s="378" t="s">
        <v>28</v>
      </c>
      <c r="D10" s="491"/>
      <c r="E10" s="492">
        <v>0.15000000000000002</v>
      </c>
      <c r="F10" s="492">
        <v>0.4</v>
      </c>
      <c r="G10" s="492">
        <v>0.76</v>
      </c>
      <c r="H10" s="492"/>
      <c r="I10" s="492"/>
      <c r="J10" s="492"/>
      <c r="K10" s="492"/>
      <c r="L10" s="492"/>
      <c r="M10" s="492"/>
      <c r="N10" s="492"/>
      <c r="O10" s="499">
        <v>1.31</v>
      </c>
    </row>
    <row r="11" spans="1:15" x14ac:dyDescent="0.2">
      <c r="A11" s="394"/>
      <c r="B11" s="394"/>
      <c r="C11" s="378" t="s">
        <v>32</v>
      </c>
      <c r="D11" s="491"/>
      <c r="E11" s="492">
        <v>0.55000000000000004</v>
      </c>
      <c r="F11" s="492">
        <v>0.68</v>
      </c>
      <c r="G11" s="492">
        <v>1.2699999999999998</v>
      </c>
      <c r="H11" s="492"/>
      <c r="I11" s="492"/>
      <c r="J11" s="492"/>
      <c r="K11" s="492"/>
      <c r="L11" s="492"/>
      <c r="M11" s="492"/>
      <c r="N11" s="492"/>
      <c r="O11" s="499">
        <v>2.5</v>
      </c>
    </row>
    <row r="12" spans="1:15" x14ac:dyDescent="0.2">
      <c r="A12" s="394"/>
      <c r="B12" s="394"/>
      <c r="C12" s="376" t="s">
        <v>217</v>
      </c>
      <c r="D12" s="491"/>
      <c r="E12" s="492"/>
      <c r="F12" s="492"/>
      <c r="G12" s="492">
        <v>0.30000000000000004</v>
      </c>
      <c r="H12" s="492"/>
      <c r="I12" s="492"/>
      <c r="J12" s="492"/>
      <c r="K12" s="492"/>
      <c r="L12" s="492"/>
      <c r="M12" s="492"/>
      <c r="N12" s="492"/>
      <c r="O12" s="499">
        <v>0.30000000000000004</v>
      </c>
    </row>
    <row r="13" spans="1:15" x14ac:dyDescent="0.2">
      <c r="A13" s="394"/>
      <c r="B13" s="394"/>
      <c r="C13" s="376" t="s">
        <v>305</v>
      </c>
      <c r="D13" s="491"/>
      <c r="E13" s="492"/>
      <c r="F13" s="492">
        <v>0.1</v>
      </c>
      <c r="G13" s="492">
        <v>0.24000000000000002</v>
      </c>
      <c r="H13" s="492"/>
      <c r="I13" s="492"/>
      <c r="J13" s="492"/>
      <c r="K13" s="492"/>
      <c r="L13" s="492"/>
      <c r="M13" s="492"/>
      <c r="N13" s="492"/>
      <c r="O13" s="499">
        <v>0.34</v>
      </c>
    </row>
    <row r="14" spans="1:15" x14ac:dyDescent="0.2">
      <c r="A14" s="394"/>
      <c r="B14" s="374" t="s">
        <v>264</v>
      </c>
      <c r="C14" s="372"/>
      <c r="D14" s="489">
        <v>0.15000000000000002</v>
      </c>
      <c r="E14" s="490">
        <v>0.70000000000000007</v>
      </c>
      <c r="F14" s="490">
        <v>2.1500000000000004</v>
      </c>
      <c r="G14" s="490">
        <v>3.62</v>
      </c>
      <c r="H14" s="490"/>
      <c r="I14" s="490"/>
      <c r="J14" s="490"/>
      <c r="K14" s="490"/>
      <c r="L14" s="490"/>
      <c r="M14" s="490"/>
      <c r="N14" s="490"/>
      <c r="O14" s="498">
        <v>6.62</v>
      </c>
    </row>
    <row r="15" spans="1:15" x14ac:dyDescent="0.2">
      <c r="A15" s="394"/>
      <c r="B15" s="374" t="s">
        <v>143</v>
      </c>
      <c r="C15" s="377" t="s">
        <v>15</v>
      </c>
      <c r="D15" s="489">
        <v>0.05</v>
      </c>
      <c r="E15" s="490"/>
      <c r="F15" s="490"/>
      <c r="G15" s="490"/>
      <c r="H15" s="490"/>
      <c r="I15" s="490"/>
      <c r="J15" s="490"/>
      <c r="K15" s="490"/>
      <c r="L15" s="490">
        <v>0.15</v>
      </c>
      <c r="M15" s="490"/>
      <c r="N15" s="490"/>
      <c r="O15" s="498">
        <v>0.2</v>
      </c>
    </row>
    <row r="16" spans="1:15" x14ac:dyDescent="0.2">
      <c r="A16" s="394"/>
      <c r="B16" s="394"/>
      <c r="C16" s="378" t="s">
        <v>18</v>
      </c>
      <c r="D16" s="491"/>
      <c r="E16" s="492">
        <v>0.23</v>
      </c>
      <c r="F16" s="492"/>
      <c r="G16" s="492"/>
      <c r="H16" s="492"/>
      <c r="I16" s="492"/>
      <c r="J16" s="492"/>
      <c r="K16" s="492"/>
      <c r="L16" s="492"/>
      <c r="M16" s="492"/>
      <c r="N16" s="492"/>
      <c r="O16" s="499">
        <v>0.23</v>
      </c>
    </row>
    <row r="17" spans="1:15" x14ac:dyDescent="0.2">
      <c r="A17" s="394"/>
      <c r="B17" s="394"/>
      <c r="C17" s="378" t="s">
        <v>98</v>
      </c>
      <c r="D17" s="491">
        <v>0.15000000000000002</v>
      </c>
      <c r="E17" s="492"/>
      <c r="F17" s="492"/>
      <c r="G17" s="492"/>
      <c r="H17" s="492"/>
      <c r="I17" s="492"/>
      <c r="J17" s="492"/>
      <c r="K17" s="492"/>
      <c r="L17" s="492"/>
      <c r="M17" s="492"/>
      <c r="N17" s="492"/>
      <c r="O17" s="499">
        <v>0.15000000000000002</v>
      </c>
    </row>
    <row r="18" spans="1:15" x14ac:dyDescent="0.2">
      <c r="A18" s="394"/>
      <c r="B18" s="394"/>
      <c r="C18" s="378" t="s">
        <v>27</v>
      </c>
      <c r="D18" s="491"/>
      <c r="E18" s="492">
        <v>0.60000000000000009</v>
      </c>
      <c r="F18" s="492">
        <v>0.15</v>
      </c>
      <c r="G18" s="492"/>
      <c r="H18" s="492"/>
      <c r="I18" s="492"/>
      <c r="J18" s="492"/>
      <c r="K18" s="492"/>
      <c r="L18" s="492"/>
      <c r="M18" s="492"/>
      <c r="N18" s="492"/>
      <c r="O18" s="499">
        <v>0.75000000000000011</v>
      </c>
    </row>
    <row r="19" spans="1:15" x14ac:dyDescent="0.2">
      <c r="A19" s="394"/>
      <c r="B19" s="394"/>
      <c r="C19" s="378" t="s">
        <v>28</v>
      </c>
      <c r="D19" s="491"/>
      <c r="E19" s="492">
        <v>0.4</v>
      </c>
      <c r="F19" s="492">
        <v>0.8</v>
      </c>
      <c r="G19" s="492"/>
      <c r="H19" s="492"/>
      <c r="I19" s="492"/>
      <c r="J19" s="492">
        <v>1.25</v>
      </c>
      <c r="K19" s="492"/>
      <c r="L19" s="492"/>
      <c r="M19" s="492">
        <v>0</v>
      </c>
      <c r="N19" s="492"/>
      <c r="O19" s="499">
        <v>2.4500000000000002</v>
      </c>
    </row>
    <row r="20" spans="1:15" x14ac:dyDescent="0.2">
      <c r="A20" s="394"/>
      <c r="B20" s="394"/>
      <c r="C20" s="378" t="s">
        <v>32</v>
      </c>
      <c r="D20" s="491">
        <v>1.23</v>
      </c>
      <c r="E20" s="492">
        <v>5.3500000000000005</v>
      </c>
      <c r="F20" s="492"/>
      <c r="G20" s="492">
        <v>0.5</v>
      </c>
      <c r="H20" s="492">
        <v>2.15</v>
      </c>
      <c r="I20" s="492">
        <v>3</v>
      </c>
      <c r="J20" s="492">
        <v>7</v>
      </c>
      <c r="K20" s="492">
        <v>3</v>
      </c>
      <c r="L20" s="492">
        <v>2.2000000000000002</v>
      </c>
      <c r="M20" s="492">
        <v>6.629999999999999</v>
      </c>
      <c r="N20" s="492">
        <v>2.9</v>
      </c>
      <c r="O20" s="499">
        <v>33.96</v>
      </c>
    </row>
    <row r="21" spans="1:15" x14ac:dyDescent="0.2">
      <c r="A21" s="394"/>
      <c r="B21" s="394"/>
      <c r="C21" s="376" t="s">
        <v>305</v>
      </c>
      <c r="D21" s="491"/>
      <c r="E21" s="492"/>
      <c r="F21" s="492">
        <v>0.25</v>
      </c>
      <c r="G21" s="492"/>
      <c r="H21" s="492"/>
      <c r="I21" s="492"/>
      <c r="J21" s="492"/>
      <c r="K21" s="492"/>
      <c r="L21" s="492"/>
      <c r="M21" s="492"/>
      <c r="N21" s="492"/>
      <c r="O21" s="499">
        <v>0.25</v>
      </c>
    </row>
    <row r="22" spans="1:15" x14ac:dyDescent="0.2">
      <c r="A22" s="394"/>
      <c r="B22" s="374" t="s">
        <v>346</v>
      </c>
      <c r="C22" s="372"/>
      <c r="D22" s="489">
        <v>1.43</v>
      </c>
      <c r="E22" s="490">
        <v>6.58</v>
      </c>
      <c r="F22" s="490">
        <v>1.2000000000000002</v>
      </c>
      <c r="G22" s="490">
        <v>0.5</v>
      </c>
      <c r="H22" s="490">
        <v>2.15</v>
      </c>
      <c r="I22" s="490">
        <v>3</v>
      </c>
      <c r="J22" s="490">
        <v>8.25</v>
      </c>
      <c r="K22" s="490">
        <v>3</v>
      </c>
      <c r="L22" s="490">
        <v>2.35</v>
      </c>
      <c r="M22" s="490">
        <v>6.629999999999999</v>
      </c>
      <c r="N22" s="490">
        <v>2.9</v>
      </c>
      <c r="O22" s="498">
        <v>37.99</v>
      </c>
    </row>
    <row r="23" spans="1:15" x14ac:dyDescent="0.2">
      <c r="A23" s="394"/>
      <c r="B23" s="374" t="s">
        <v>205</v>
      </c>
      <c r="C23" s="377" t="s">
        <v>92</v>
      </c>
      <c r="D23" s="489">
        <v>1.4999999999999999E-2</v>
      </c>
      <c r="E23" s="490"/>
      <c r="F23" s="490"/>
      <c r="G23" s="490"/>
      <c r="H23" s="490"/>
      <c r="I23" s="490"/>
      <c r="J23" s="490"/>
      <c r="K23" s="490"/>
      <c r="L23" s="490"/>
      <c r="M23" s="490"/>
      <c r="N23" s="490"/>
      <c r="O23" s="498">
        <v>1.4999999999999999E-2</v>
      </c>
    </row>
    <row r="24" spans="1:15" x14ac:dyDescent="0.2">
      <c r="A24" s="394"/>
      <c r="B24" s="394"/>
      <c r="C24" s="378" t="s">
        <v>12</v>
      </c>
      <c r="D24" s="491">
        <v>0.05</v>
      </c>
      <c r="E24" s="492"/>
      <c r="F24" s="492"/>
      <c r="G24" s="492">
        <v>0.05</v>
      </c>
      <c r="H24" s="492"/>
      <c r="I24" s="492"/>
      <c r="J24" s="492"/>
      <c r="K24" s="492"/>
      <c r="L24" s="492"/>
      <c r="M24" s="492"/>
      <c r="N24" s="492"/>
      <c r="O24" s="499">
        <v>0.1</v>
      </c>
    </row>
    <row r="25" spans="1:15" x14ac:dyDescent="0.2">
      <c r="A25" s="394"/>
      <c r="B25" s="394"/>
      <c r="C25" s="378" t="s">
        <v>60</v>
      </c>
      <c r="D25" s="491">
        <v>0.3</v>
      </c>
      <c r="E25" s="492"/>
      <c r="F25" s="492"/>
      <c r="G25" s="492">
        <v>0.3</v>
      </c>
      <c r="H25" s="492"/>
      <c r="I25" s="492"/>
      <c r="J25" s="492"/>
      <c r="K25" s="492"/>
      <c r="L25" s="492"/>
      <c r="M25" s="492"/>
      <c r="N25" s="492"/>
      <c r="O25" s="499">
        <v>0.6</v>
      </c>
    </row>
    <row r="26" spans="1:15" x14ac:dyDescent="0.2">
      <c r="A26" s="394"/>
      <c r="B26" s="394"/>
      <c r="C26" s="378" t="s">
        <v>15</v>
      </c>
      <c r="D26" s="491">
        <v>0.13</v>
      </c>
      <c r="E26" s="492"/>
      <c r="F26" s="492"/>
      <c r="G26" s="492">
        <v>0.1</v>
      </c>
      <c r="H26" s="492"/>
      <c r="I26" s="492"/>
      <c r="J26" s="492"/>
      <c r="K26" s="492"/>
      <c r="L26" s="492"/>
      <c r="M26" s="492">
        <v>1</v>
      </c>
      <c r="N26" s="492"/>
      <c r="O26" s="499">
        <v>1.23</v>
      </c>
    </row>
    <row r="27" spans="1:15" x14ac:dyDescent="0.2">
      <c r="A27" s="394"/>
      <c r="B27" s="394"/>
      <c r="C27" s="378" t="s">
        <v>74</v>
      </c>
      <c r="D27" s="491"/>
      <c r="E27" s="492"/>
      <c r="F27" s="492"/>
      <c r="G27" s="492">
        <v>0.25</v>
      </c>
      <c r="H27" s="492"/>
      <c r="I27" s="492"/>
      <c r="J27" s="492"/>
      <c r="K27" s="492"/>
      <c r="L27" s="492"/>
      <c r="M27" s="492"/>
      <c r="N27" s="492"/>
      <c r="O27" s="499">
        <v>0.25</v>
      </c>
    </row>
    <row r="28" spans="1:15" x14ac:dyDescent="0.2">
      <c r="A28" s="394"/>
      <c r="B28" s="394"/>
      <c r="C28" s="378" t="s">
        <v>18</v>
      </c>
      <c r="D28" s="491">
        <v>0.44999999999999996</v>
      </c>
      <c r="E28" s="492"/>
      <c r="F28" s="492">
        <v>0.15</v>
      </c>
      <c r="G28" s="492">
        <v>0.56000000000000005</v>
      </c>
      <c r="H28" s="492"/>
      <c r="I28" s="492"/>
      <c r="J28" s="492"/>
      <c r="K28" s="492"/>
      <c r="L28" s="492"/>
      <c r="M28" s="492"/>
      <c r="N28" s="492"/>
      <c r="O28" s="499">
        <v>1.1600000000000001</v>
      </c>
    </row>
    <row r="29" spans="1:15" x14ac:dyDescent="0.2">
      <c r="A29" s="394"/>
      <c r="B29" s="394"/>
      <c r="C29" s="378" t="s">
        <v>95</v>
      </c>
      <c r="D29" s="491">
        <v>0.61499999999999999</v>
      </c>
      <c r="E29" s="492">
        <v>0.3</v>
      </c>
      <c r="F29" s="492"/>
      <c r="G29" s="492"/>
      <c r="H29" s="492"/>
      <c r="I29" s="492"/>
      <c r="J29" s="492"/>
      <c r="K29" s="492"/>
      <c r="L29" s="492"/>
      <c r="M29" s="492"/>
      <c r="N29" s="492"/>
      <c r="O29" s="499">
        <v>0.91500000000000004</v>
      </c>
    </row>
    <row r="30" spans="1:15" x14ac:dyDescent="0.2">
      <c r="A30" s="394"/>
      <c r="B30" s="394"/>
      <c r="C30" s="378" t="s">
        <v>98</v>
      </c>
      <c r="D30" s="491">
        <v>0.65</v>
      </c>
      <c r="E30" s="492"/>
      <c r="F30" s="492"/>
      <c r="G30" s="492">
        <v>0.25</v>
      </c>
      <c r="H30" s="492"/>
      <c r="I30" s="492"/>
      <c r="J30" s="492"/>
      <c r="K30" s="492"/>
      <c r="L30" s="492"/>
      <c r="M30" s="492"/>
      <c r="N30" s="492"/>
      <c r="O30" s="499">
        <v>0.9</v>
      </c>
    </row>
    <row r="31" spans="1:15" x14ac:dyDescent="0.2">
      <c r="A31" s="394"/>
      <c r="B31" s="394"/>
      <c r="C31" s="378" t="s">
        <v>99</v>
      </c>
      <c r="D31" s="491">
        <v>0.45</v>
      </c>
      <c r="E31" s="492"/>
      <c r="F31" s="492"/>
      <c r="G31" s="492"/>
      <c r="H31" s="492"/>
      <c r="I31" s="492"/>
      <c r="J31" s="492"/>
      <c r="K31" s="492"/>
      <c r="L31" s="492"/>
      <c r="M31" s="492"/>
      <c r="N31" s="492"/>
      <c r="O31" s="499">
        <v>0.45</v>
      </c>
    </row>
    <row r="32" spans="1:15" x14ac:dyDescent="0.2">
      <c r="A32" s="394"/>
      <c r="B32" s="394"/>
      <c r="C32" s="378" t="s">
        <v>22</v>
      </c>
      <c r="D32" s="491">
        <v>0.1</v>
      </c>
      <c r="E32" s="492"/>
      <c r="F32" s="492"/>
      <c r="G32" s="492"/>
      <c r="H32" s="492"/>
      <c r="I32" s="492"/>
      <c r="J32" s="492"/>
      <c r="K32" s="492"/>
      <c r="L32" s="492"/>
      <c r="M32" s="492"/>
      <c r="N32" s="492"/>
      <c r="O32" s="499">
        <v>0.1</v>
      </c>
    </row>
    <row r="33" spans="1:15" x14ac:dyDescent="0.2">
      <c r="A33" s="394"/>
      <c r="B33" s="394"/>
      <c r="C33" s="378" t="s">
        <v>101</v>
      </c>
      <c r="D33" s="491">
        <v>0.01</v>
      </c>
      <c r="E33" s="492"/>
      <c r="F33" s="492"/>
      <c r="G33" s="492">
        <v>0.01</v>
      </c>
      <c r="H33" s="492"/>
      <c r="I33" s="492"/>
      <c r="J33" s="492"/>
      <c r="K33" s="492"/>
      <c r="L33" s="492"/>
      <c r="M33" s="492"/>
      <c r="N33" s="492"/>
      <c r="O33" s="499">
        <v>0.02</v>
      </c>
    </row>
    <row r="34" spans="1:15" x14ac:dyDescent="0.2">
      <c r="A34" s="394"/>
      <c r="B34" s="394"/>
      <c r="C34" s="378" t="s">
        <v>27</v>
      </c>
      <c r="D34" s="491">
        <v>0.35</v>
      </c>
      <c r="E34" s="492"/>
      <c r="F34" s="492">
        <v>0.30000000000000004</v>
      </c>
      <c r="G34" s="492">
        <v>0.70000000000000007</v>
      </c>
      <c r="H34" s="492"/>
      <c r="I34" s="492"/>
      <c r="J34" s="492"/>
      <c r="K34" s="492"/>
      <c r="L34" s="492"/>
      <c r="M34" s="492"/>
      <c r="N34" s="492"/>
      <c r="O34" s="499">
        <v>1.35</v>
      </c>
    </row>
    <row r="35" spans="1:15" x14ac:dyDescent="0.2">
      <c r="A35" s="394"/>
      <c r="B35" s="394"/>
      <c r="C35" s="378" t="s">
        <v>28</v>
      </c>
      <c r="D35" s="491">
        <v>0.79999999999999993</v>
      </c>
      <c r="E35" s="492"/>
      <c r="F35" s="492">
        <v>0.05</v>
      </c>
      <c r="G35" s="492"/>
      <c r="H35" s="492"/>
      <c r="I35" s="492"/>
      <c r="J35" s="492"/>
      <c r="K35" s="492"/>
      <c r="L35" s="492"/>
      <c r="M35" s="492"/>
      <c r="N35" s="492"/>
      <c r="O35" s="499">
        <v>0.85</v>
      </c>
    </row>
    <row r="36" spans="1:15" x14ac:dyDescent="0.2">
      <c r="A36" s="394"/>
      <c r="B36" s="394"/>
      <c r="C36" s="378" t="s">
        <v>32</v>
      </c>
      <c r="D36" s="491">
        <v>0.5</v>
      </c>
      <c r="E36" s="492">
        <v>0.2</v>
      </c>
      <c r="F36" s="492"/>
      <c r="G36" s="492">
        <v>1.35</v>
      </c>
      <c r="H36" s="492"/>
      <c r="I36" s="492"/>
      <c r="J36" s="492"/>
      <c r="K36" s="492"/>
      <c r="L36" s="492"/>
      <c r="M36" s="492"/>
      <c r="N36" s="492"/>
      <c r="O36" s="499">
        <v>2.0499999999999998</v>
      </c>
    </row>
    <row r="37" spans="1:15" x14ac:dyDescent="0.2">
      <c r="A37" s="394"/>
      <c r="B37" s="394"/>
      <c r="C37" s="378" t="s">
        <v>77</v>
      </c>
      <c r="D37" s="491">
        <v>0.30000000000000004</v>
      </c>
      <c r="E37" s="492"/>
      <c r="F37" s="492"/>
      <c r="G37" s="492"/>
      <c r="H37" s="492"/>
      <c r="I37" s="492"/>
      <c r="J37" s="492"/>
      <c r="K37" s="492"/>
      <c r="L37" s="492"/>
      <c r="M37" s="492"/>
      <c r="N37" s="492"/>
      <c r="O37" s="499">
        <v>0.30000000000000004</v>
      </c>
    </row>
    <row r="38" spans="1:15" x14ac:dyDescent="0.2">
      <c r="A38" s="394"/>
      <c r="B38" s="394"/>
      <c r="C38" s="376" t="s">
        <v>217</v>
      </c>
      <c r="D38" s="491">
        <v>0.15000000000000002</v>
      </c>
      <c r="E38" s="492"/>
      <c r="F38" s="492"/>
      <c r="G38" s="492"/>
      <c r="H38" s="492"/>
      <c r="I38" s="492"/>
      <c r="J38" s="492"/>
      <c r="K38" s="492"/>
      <c r="L38" s="492"/>
      <c r="M38" s="492"/>
      <c r="N38" s="492"/>
      <c r="O38" s="499">
        <v>0.15000000000000002</v>
      </c>
    </row>
    <row r="39" spans="1:15" x14ac:dyDescent="0.2">
      <c r="A39" s="394"/>
      <c r="B39" s="394"/>
      <c r="C39" s="376" t="s">
        <v>305</v>
      </c>
      <c r="D39" s="491">
        <v>1.8000000000000003</v>
      </c>
      <c r="E39" s="492"/>
      <c r="F39" s="492">
        <v>0.73</v>
      </c>
      <c r="G39" s="492">
        <v>0.48</v>
      </c>
      <c r="H39" s="492"/>
      <c r="I39" s="492"/>
      <c r="J39" s="492"/>
      <c r="K39" s="492"/>
      <c r="L39" s="492"/>
      <c r="M39" s="492"/>
      <c r="N39" s="492"/>
      <c r="O39" s="499">
        <v>3.0100000000000002</v>
      </c>
    </row>
    <row r="40" spans="1:15" x14ac:dyDescent="0.2">
      <c r="A40" s="394"/>
      <c r="B40" s="394"/>
      <c r="C40" s="376" t="s">
        <v>316</v>
      </c>
      <c r="D40" s="491">
        <v>0.1</v>
      </c>
      <c r="E40" s="492"/>
      <c r="F40" s="492"/>
      <c r="G40" s="492"/>
      <c r="H40" s="492"/>
      <c r="I40" s="492"/>
      <c r="J40" s="492"/>
      <c r="K40" s="492"/>
      <c r="L40" s="492"/>
      <c r="M40" s="492"/>
      <c r="N40" s="492"/>
      <c r="O40" s="499">
        <v>0.1</v>
      </c>
    </row>
    <row r="41" spans="1:15" x14ac:dyDescent="0.2">
      <c r="A41" s="394"/>
      <c r="B41" s="394"/>
      <c r="C41" s="376" t="s">
        <v>315</v>
      </c>
      <c r="D41" s="491">
        <v>1</v>
      </c>
      <c r="E41" s="492"/>
      <c r="F41" s="492"/>
      <c r="G41" s="492">
        <v>1</v>
      </c>
      <c r="H41" s="492"/>
      <c r="I41" s="492"/>
      <c r="J41" s="492"/>
      <c r="K41" s="492"/>
      <c r="L41" s="492"/>
      <c r="M41" s="492"/>
      <c r="N41" s="492"/>
      <c r="O41" s="499">
        <v>2</v>
      </c>
    </row>
    <row r="42" spans="1:15" x14ac:dyDescent="0.2">
      <c r="A42" s="394"/>
      <c r="B42" s="394"/>
      <c r="C42" s="376" t="s">
        <v>350</v>
      </c>
      <c r="D42" s="491">
        <v>0.55000000000000004</v>
      </c>
      <c r="E42" s="492"/>
      <c r="F42" s="492"/>
      <c r="G42" s="492">
        <v>0.25</v>
      </c>
      <c r="H42" s="492"/>
      <c r="I42" s="492"/>
      <c r="J42" s="492"/>
      <c r="K42" s="492"/>
      <c r="L42" s="492"/>
      <c r="M42" s="492"/>
      <c r="N42" s="492"/>
      <c r="O42" s="499">
        <v>0.8</v>
      </c>
    </row>
    <row r="43" spans="1:15" x14ac:dyDescent="0.2">
      <c r="A43" s="394"/>
      <c r="B43" s="394"/>
      <c r="C43" s="376" t="s">
        <v>362</v>
      </c>
      <c r="D43" s="491">
        <v>0.1</v>
      </c>
      <c r="E43" s="492"/>
      <c r="F43" s="492">
        <v>0.4</v>
      </c>
      <c r="G43" s="492">
        <v>0.5</v>
      </c>
      <c r="H43" s="492"/>
      <c r="I43" s="492"/>
      <c r="J43" s="492"/>
      <c r="K43" s="492"/>
      <c r="L43" s="492"/>
      <c r="M43" s="492"/>
      <c r="N43" s="492"/>
      <c r="O43" s="499">
        <v>1</v>
      </c>
    </row>
    <row r="44" spans="1:15" x14ac:dyDescent="0.2">
      <c r="A44" s="394"/>
      <c r="B44" s="394"/>
      <c r="C44" s="376" t="s">
        <v>395</v>
      </c>
      <c r="D44" s="491">
        <v>0.25</v>
      </c>
      <c r="E44" s="492"/>
      <c r="F44" s="492">
        <v>0.5</v>
      </c>
      <c r="G44" s="492"/>
      <c r="H44" s="492"/>
      <c r="I44" s="492"/>
      <c r="J44" s="492"/>
      <c r="K44" s="492"/>
      <c r="L44" s="492"/>
      <c r="M44" s="492"/>
      <c r="N44" s="492"/>
      <c r="O44" s="499">
        <v>0.75</v>
      </c>
    </row>
    <row r="45" spans="1:15" x14ac:dyDescent="0.2">
      <c r="A45" s="394"/>
      <c r="B45" s="394"/>
      <c r="C45" s="376" t="s">
        <v>384</v>
      </c>
      <c r="D45" s="491">
        <v>0.3</v>
      </c>
      <c r="E45" s="492"/>
      <c r="F45" s="492"/>
      <c r="G45" s="492">
        <v>0.44999999999999996</v>
      </c>
      <c r="H45" s="492"/>
      <c r="I45" s="492"/>
      <c r="J45" s="492"/>
      <c r="K45" s="492"/>
      <c r="L45" s="492"/>
      <c r="M45" s="492"/>
      <c r="N45" s="492"/>
      <c r="O45" s="499">
        <v>0.75</v>
      </c>
    </row>
    <row r="46" spans="1:15" x14ac:dyDescent="0.2">
      <c r="A46" s="394"/>
      <c r="B46" s="394"/>
      <c r="C46" s="376" t="s">
        <v>528</v>
      </c>
      <c r="D46" s="491">
        <v>0.2</v>
      </c>
      <c r="E46" s="492"/>
      <c r="F46" s="492"/>
      <c r="G46" s="492">
        <v>1.6</v>
      </c>
      <c r="H46" s="492"/>
      <c r="I46" s="492"/>
      <c r="J46" s="492"/>
      <c r="K46" s="492"/>
      <c r="L46" s="492"/>
      <c r="M46" s="492"/>
      <c r="N46" s="492"/>
      <c r="O46" s="499">
        <v>1.8</v>
      </c>
    </row>
    <row r="47" spans="1:15" x14ac:dyDescent="0.2">
      <c r="A47" s="394"/>
      <c r="B47" s="394"/>
      <c r="C47" s="376" t="s">
        <v>716</v>
      </c>
      <c r="D47" s="491">
        <v>0.25</v>
      </c>
      <c r="E47" s="492"/>
      <c r="F47" s="492"/>
      <c r="G47" s="492"/>
      <c r="H47" s="492"/>
      <c r="I47" s="492"/>
      <c r="J47" s="492"/>
      <c r="K47" s="492"/>
      <c r="L47" s="492"/>
      <c r="M47" s="492"/>
      <c r="N47" s="492"/>
      <c r="O47" s="499">
        <v>0.25</v>
      </c>
    </row>
    <row r="48" spans="1:15" x14ac:dyDescent="0.2">
      <c r="A48" s="394"/>
      <c r="B48" s="394"/>
      <c r="C48" s="376" t="s">
        <v>698</v>
      </c>
      <c r="D48" s="491">
        <v>0.35</v>
      </c>
      <c r="E48" s="492"/>
      <c r="F48" s="492"/>
      <c r="G48" s="492">
        <v>0.2</v>
      </c>
      <c r="H48" s="492"/>
      <c r="I48" s="492"/>
      <c r="J48" s="492"/>
      <c r="K48" s="492"/>
      <c r="L48" s="492"/>
      <c r="M48" s="492"/>
      <c r="N48" s="492"/>
      <c r="O48" s="499">
        <v>0.55000000000000004</v>
      </c>
    </row>
    <row r="49" spans="1:15" x14ac:dyDescent="0.2">
      <c r="A49" s="394"/>
      <c r="B49" s="374" t="s">
        <v>263</v>
      </c>
      <c r="C49" s="372"/>
      <c r="D49" s="489">
        <v>9.77</v>
      </c>
      <c r="E49" s="490">
        <v>0.5</v>
      </c>
      <c r="F49" s="490">
        <v>2.13</v>
      </c>
      <c r="G49" s="490">
        <v>8.0500000000000007</v>
      </c>
      <c r="H49" s="490"/>
      <c r="I49" s="490"/>
      <c r="J49" s="490"/>
      <c r="K49" s="490"/>
      <c r="L49" s="490"/>
      <c r="M49" s="490">
        <v>1</v>
      </c>
      <c r="N49" s="490"/>
      <c r="O49" s="498">
        <v>21.45</v>
      </c>
    </row>
    <row r="50" spans="1:15" x14ac:dyDescent="0.2">
      <c r="A50" s="503" t="s">
        <v>38</v>
      </c>
      <c r="B50" s="504"/>
      <c r="C50" s="504"/>
      <c r="D50" s="501">
        <v>11.35</v>
      </c>
      <c r="E50" s="502">
        <v>7.7800000000000011</v>
      </c>
      <c r="F50" s="502">
        <v>5.48</v>
      </c>
      <c r="G50" s="502">
        <v>12.169999999999998</v>
      </c>
      <c r="H50" s="502">
        <v>2.15</v>
      </c>
      <c r="I50" s="502">
        <v>3</v>
      </c>
      <c r="J50" s="502">
        <v>8.25</v>
      </c>
      <c r="K50" s="502">
        <v>3</v>
      </c>
      <c r="L50" s="502">
        <v>2.35</v>
      </c>
      <c r="M50" s="502">
        <v>7.629999999999999</v>
      </c>
      <c r="N50" s="502">
        <v>2.9</v>
      </c>
      <c r="O50" s="500">
        <v>66.06</v>
      </c>
    </row>
    <row r="51" spans="1:15" x14ac:dyDescent="0.2">
      <c r="A51" s="374" t="s">
        <v>40</v>
      </c>
      <c r="B51" s="374" t="s">
        <v>204</v>
      </c>
      <c r="C51" s="377" t="s">
        <v>127</v>
      </c>
      <c r="D51" s="489">
        <v>0.44999999999999996</v>
      </c>
      <c r="E51" s="490"/>
      <c r="F51" s="490">
        <v>0.60000000000000009</v>
      </c>
      <c r="G51" s="490">
        <v>0.65</v>
      </c>
      <c r="H51" s="490"/>
      <c r="I51" s="490"/>
      <c r="J51" s="490">
        <v>0.5</v>
      </c>
      <c r="K51" s="490"/>
      <c r="L51" s="490"/>
      <c r="M51" s="490"/>
      <c r="N51" s="490"/>
      <c r="O51" s="498">
        <v>2.2000000000000002</v>
      </c>
    </row>
    <row r="52" spans="1:15" x14ac:dyDescent="0.2">
      <c r="A52" s="394"/>
      <c r="B52" s="394"/>
      <c r="C52" s="378" t="s">
        <v>57</v>
      </c>
      <c r="D52" s="491">
        <v>0.2</v>
      </c>
      <c r="E52" s="492"/>
      <c r="F52" s="492"/>
      <c r="G52" s="492"/>
      <c r="H52" s="492"/>
      <c r="I52" s="492"/>
      <c r="J52" s="492"/>
      <c r="K52" s="492"/>
      <c r="L52" s="492"/>
      <c r="M52" s="492"/>
      <c r="N52" s="492"/>
      <c r="O52" s="499">
        <v>0.2</v>
      </c>
    </row>
    <row r="53" spans="1:15" x14ac:dyDescent="0.2">
      <c r="A53" s="394"/>
      <c r="B53" s="394"/>
      <c r="C53" s="378" t="s">
        <v>106</v>
      </c>
      <c r="D53" s="491">
        <v>0.75</v>
      </c>
      <c r="E53" s="492"/>
      <c r="F53" s="492">
        <v>0.89999999999999991</v>
      </c>
      <c r="G53" s="492"/>
      <c r="H53" s="492"/>
      <c r="I53" s="492"/>
      <c r="J53" s="492"/>
      <c r="K53" s="492"/>
      <c r="L53" s="492"/>
      <c r="M53" s="492"/>
      <c r="N53" s="492"/>
      <c r="O53" s="499">
        <v>1.65</v>
      </c>
    </row>
    <row r="54" spans="1:15" x14ac:dyDescent="0.2">
      <c r="A54" s="394"/>
      <c r="B54" s="394"/>
      <c r="C54" s="378" t="s">
        <v>41</v>
      </c>
      <c r="D54" s="491">
        <v>1.6500000000000004</v>
      </c>
      <c r="E54" s="492">
        <v>0.05</v>
      </c>
      <c r="F54" s="492"/>
      <c r="G54" s="492">
        <v>0.62</v>
      </c>
      <c r="H54" s="492"/>
      <c r="I54" s="492"/>
      <c r="J54" s="492"/>
      <c r="K54" s="492"/>
      <c r="L54" s="492"/>
      <c r="M54" s="492">
        <v>1</v>
      </c>
      <c r="N54" s="492"/>
      <c r="O54" s="499">
        <v>3.3200000000000003</v>
      </c>
    </row>
    <row r="55" spans="1:15" x14ac:dyDescent="0.2">
      <c r="A55" s="394"/>
      <c r="B55" s="394"/>
      <c r="C55" s="378" t="s">
        <v>109</v>
      </c>
      <c r="D55" s="491"/>
      <c r="E55" s="492">
        <v>0.2</v>
      </c>
      <c r="F55" s="492"/>
      <c r="G55" s="492">
        <v>1.83</v>
      </c>
      <c r="H55" s="492"/>
      <c r="I55" s="492"/>
      <c r="J55" s="492"/>
      <c r="K55" s="492"/>
      <c r="L55" s="492"/>
      <c r="M55" s="492"/>
      <c r="N55" s="492"/>
      <c r="O55" s="499">
        <v>2.0300000000000002</v>
      </c>
    </row>
    <row r="56" spans="1:15" x14ac:dyDescent="0.2">
      <c r="A56" s="394"/>
      <c r="B56" s="394"/>
      <c r="C56" s="378" t="s">
        <v>70</v>
      </c>
      <c r="D56" s="491"/>
      <c r="E56" s="492">
        <v>0.05</v>
      </c>
      <c r="F56" s="492"/>
      <c r="G56" s="492">
        <v>0.63000000000000012</v>
      </c>
      <c r="H56" s="492"/>
      <c r="I56" s="492"/>
      <c r="J56" s="492"/>
      <c r="K56" s="492"/>
      <c r="L56" s="492"/>
      <c r="M56" s="492"/>
      <c r="N56" s="492"/>
      <c r="O56" s="499">
        <v>0.68000000000000016</v>
      </c>
    </row>
    <row r="57" spans="1:15" x14ac:dyDescent="0.2">
      <c r="A57" s="394"/>
      <c r="B57" s="394"/>
      <c r="C57" s="378" t="s">
        <v>54</v>
      </c>
      <c r="D57" s="491"/>
      <c r="E57" s="492"/>
      <c r="F57" s="492"/>
      <c r="G57" s="492">
        <v>0.2</v>
      </c>
      <c r="H57" s="492"/>
      <c r="I57" s="492"/>
      <c r="J57" s="492"/>
      <c r="K57" s="492"/>
      <c r="L57" s="492"/>
      <c r="M57" s="492"/>
      <c r="N57" s="492"/>
      <c r="O57" s="499">
        <v>0.2</v>
      </c>
    </row>
    <row r="58" spans="1:15" x14ac:dyDescent="0.2">
      <c r="A58" s="394"/>
      <c r="B58" s="394"/>
      <c r="C58" s="378" t="s">
        <v>53</v>
      </c>
      <c r="D58" s="491">
        <v>0.25</v>
      </c>
      <c r="E58" s="492"/>
      <c r="F58" s="492"/>
      <c r="G58" s="492">
        <v>1.7500000000000002</v>
      </c>
      <c r="H58" s="492"/>
      <c r="I58" s="492"/>
      <c r="J58" s="492"/>
      <c r="K58" s="492"/>
      <c r="L58" s="492"/>
      <c r="M58" s="492"/>
      <c r="N58" s="492"/>
      <c r="O58" s="499">
        <v>2</v>
      </c>
    </row>
    <row r="59" spans="1:15" x14ac:dyDescent="0.2">
      <c r="A59" s="394"/>
      <c r="B59" s="394"/>
      <c r="C59" s="378" t="s">
        <v>42</v>
      </c>
      <c r="D59" s="491">
        <v>0.1</v>
      </c>
      <c r="E59" s="492"/>
      <c r="F59" s="492"/>
      <c r="G59" s="492">
        <v>2.3700000000000006</v>
      </c>
      <c r="H59" s="492"/>
      <c r="I59" s="492"/>
      <c r="J59" s="492"/>
      <c r="K59" s="492"/>
      <c r="L59" s="492"/>
      <c r="M59" s="492"/>
      <c r="N59" s="492"/>
      <c r="O59" s="499">
        <v>2.4700000000000006</v>
      </c>
    </row>
    <row r="60" spans="1:15" x14ac:dyDescent="0.2">
      <c r="A60" s="394"/>
      <c r="B60" s="394"/>
      <c r="C60" s="378" t="s">
        <v>44</v>
      </c>
      <c r="D60" s="491">
        <v>0.44999999999999996</v>
      </c>
      <c r="E60" s="492"/>
      <c r="F60" s="492"/>
      <c r="G60" s="492">
        <v>0.66</v>
      </c>
      <c r="H60" s="492"/>
      <c r="I60" s="492"/>
      <c r="J60" s="492"/>
      <c r="K60" s="492"/>
      <c r="L60" s="492"/>
      <c r="M60" s="492"/>
      <c r="N60" s="492"/>
      <c r="O60" s="499">
        <v>1.1099999999999999</v>
      </c>
    </row>
    <row r="61" spans="1:15" x14ac:dyDescent="0.2">
      <c r="A61" s="394"/>
      <c r="B61" s="394"/>
      <c r="C61" s="378" t="s">
        <v>83</v>
      </c>
      <c r="D61" s="491">
        <v>0.2</v>
      </c>
      <c r="E61" s="492"/>
      <c r="F61" s="492">
        <v>0.27</v>
      </c>
      <c r="G61" s="492">
        <v>0.18</v>
      </c>
      <c r="H61" s="492"/>
      <c r="I61" s="492"/>
      <c r="J61" s="492"/>
      <c r="K61" s="492"/>
      <c r="L61" s="492"/>
      <c r="M61" s="492"/>
      <c r="N61" s="492"/>
      <c r="O61" s="499">
        <v>0.65</v>
      </c>
    </row>
    <row r="62" spans="1:15" x14ac:dyDescent="0.2">
      <c r="A62" s="394"/>
      <c r="B62" s="394"/>
      <c r="C62" s="378" t="s">
        <v>47</v>
      </c>
      <c r="D62" s="491">
        <v>1.2000000000000002</v>
      </c>
      <c r="E62" s="492"/>
      <c r="F62" s="492">
        <v>0.45</v>
      </c>
      <c r="G62" s="492">
        <v>0.52</v>
      </c>
      <c r="H62" s="492"/>
      <c r="I62" s="492"/>
      <c r="J62" s="492"/>
      <c r="K62" s="492"/>
      <c r="L62" s="492"/>
      <c r="M62" s="492"/>
      <c r="N62" s="492"/>
      <c r="O62" s="499">
        <v>2.17</v>
      </c>
    </row>
    <row r="63" spans="1:15" x14ac:dyDescent="0.2">
      <c r="A63" s="394"/>
      <c r="B63" s="394"/>
      <c r="C63" s="378" t="s">
        <v>115</v>
      </c>
      <c r="D63" s="491">
        <v>0.2</v>
      </c>
      <c r="E63" s="492"/>
      <c r="F63" s="492"/>
      <c r="G63" s="492"/>
      <c r="H63" s="492"/>
      <c r="I63" s="492"/>
      <c r="J63" s="492"/>
      <c r="K63" s="492"/>
      <c r="L63" s="492"/>
      <c r="M63" s="492"/>
      <c r="N63" s="492"/>
      <c r="O63" s="499">
        <v>0.2</v>
      </c>
    </row>
    <row r="64" spans="1:15" x14ac:dyDescent="0.2">
      <c r="A64" s="394"/>
      <c r="B64" s="394"/>
      <c r="C64" s="378" t="s">
        <v>48</v>
      </c>
      <c r="D64" s="491">
        <v>0.6</v>
      </c>
      <c r="E64" s="492"/>
      <c r="F64" s="492">
        <v>0.2</v>
      </c>
      <c r="G64" s="492">
        <v>0.16</v>
      </c>
      <c r="H64" s="492"/>
      <c r="I64" s="492"/>
      <c r="J64" s="492"/>
      <c r="K64" s="492"/>
      <c r="L64" s="492"/>
      <c r="M64" s="492"/>
      <c r="N64" s="492"/>
      <c r="O64" s="499">
        <v>0.96000000000000008</v>
      </c>
    </row>
    <row r="65" spans="1:15" x14ac:dyDescent="0.2">
      <c r="A65" s="394"/>
      <c r="B65" s="394"/>
      <c r="C65" s="378" t="s">
        <v>117</v>
      </c>
      <c r="D65" s="491">
        <v>0.95</v>
      </c>
      <c r="E65" s="492"/>
      <c r="F65" s="492"/>
      <c r="G65" s="492">
        <v>0.41000000000000003</v>
      </c>
      <c r="H65" s="492"/>
      <c r="I65" s="492"/>
      <c r="J65" s="492"/>
      <c r="K65" s="492"/>
      <c r="L65" s="492"/>
      <c r="M65" s="492"/>
      <c r="N65" s="492"/>
      <c r="O65" s="499">
        <v>1.3599999999999999</v>
      </c>
    </row>
    <row r="66" spans="1:15" x14ac:dyDescent="0.2">
      <c r="A66" s="394"/>
      <c r="B66" s="394"/>
      <c r="C66" s="378" t="s">
        <v>51</v>
      </c>
      <c r="D66" s="491">
        <v>0.5</v>
      </c>
      <c r="E66" s="492"/>
      <c r="F66" s="492">
        <v>0.25</v>
      </c>
      <c r="G66" s="492">
        <v>0.63000000000000012</v>
      </c>
      <c r="H66" s="492"/>
      <c r="I66" s="492"/>
      <c r="J66" s="492"/>
      <c r="K66" s="492"/>
      <c r="L66" s="492"/>
      <c r="M66" s="492"/>
      <c r="N66" s="492"/>
      <c r="O66" s="499">
        <v>1.3800000000000001</v>
      </c>
    </row>
    <row r="67" spans="1:15" x14ac:dyDescent="0.2">
      <c r="A67" s="394"/>
      <c r="B67" s="394"/>
      <c r="C67" s="376" t="s">
        <v>169</v>
      </c>
      <c r="D67" s="491">
        <v>0.4</v>
      </c>
      <c r="E67" s="492"/>
      <c r="F67" s="492"/>
      <c r="G67" s="492"/>
      <c r="H67" s="492"/>
      <c r="I67" s="492"/>
      <c r="J67" s="492"/>
      <c r="K67" s="492"/>
      <c r="L67" s="492"/>
      <c r="M67" s="492"/>
      <c r="N67" s="492"/>
      <c r="O67" s="499">
        <v>0.4</v>
      </c>
    </row>
    <row r="68" spans="1:15" x14ac:dyDescent="0.2">
      <c r="A68" s="394"/>
      <c r="B68" s="394"/>
      <c r="C68" s="376" t="s">
        <v>178</v>
      </c>
      <c r="D68" s="491">
        <v>0.25</v>
      </c>
      <c r="E68" s="492"/>
      <c r="F68" s="492"/>
      <c r="G68" s="492">
        <v>1.3</v>
      </c>
      <c r="H68" s="492"/>
      <c r="I68" s="492"/>
      <c r="J68" s="492"/>
      <c r="K68" s="492"/>
      <c r="L68" s="492"/>
      <c r="M68" s="492"/>
      <c r="N68" s="492"/>
      <c r="O68" s="499">
        <v>1.55</v>
      </c>
    </row>
    <row r="69" spans="1:15" x14ac:dyDescent="0.2">
      <c r="A69" s="394"/>
      <c r="B69" s="394"/>
      <c r="C69" s="376" t="s">
        <v>216</v>
      </c>
      <c r="D69" s="491"/>
      <c r="E69" s="492"/>
      <c r="F69" s="492">
        <v>0.7</v>
      </c>
      <c r="G69" s="492">
        <v>1.645</v>
      </c>
      <c r="H69" s="492"/>
      <c r="I69" s="492"/>
      <c r="J69" s="492"/>
      <c r="K69" s="492"/>
      <c r="L69" s="492"/>
      <c r="M69" s="492"/>
      <c r="N69" s="492"/>
      <c r="O69" s="499">
        <v>2.3449999999999998</v>
      </c>
    </row>
    <row r="70" spans="1:15" x14ac:dyDescent="0.2">
      <c r="A70" s="394"/>
      <c r="B70" s="394"/>
      <c r="C70" s="376" t="s">
        <v>284</v>
      </c>
      <c r="D70" s="491">
        <v>0.2</v>
      </c>
      <c r="E70" s="492"/>
      <c r="F70" s="492">
        <v>0.2</v>
      </c>
      <c r="G70" s="492">
        <v>0.4</v>
      </c>
      <c r="H70" s="492"/>
      <c r="I70" s="492"/>
      <c r="J70" s="492"/>
      <c r="K70" s="492"/>
      <c r="L70" s="492"/>
      <c r="M70" s="492"/>
      <c r="N70" s="492"/>
      <c r="O70" s="499">
        <v>0.8</v>
      </c>
    </row>
    <row r="71" spans="1:15" x14ac:dyDescent="0.2">
      <c r="A71" s="394"/>
      <c r="B71" s="394"/>
      <c r="C71" s="376" t="s">
        <v>274</v>
      </c>
      <c r="D71" s="491">
        <v>0.15000000000000002</v>
      </c>
      <c r="E71" s="492"/>
      <c r="F71" s="492">
        <v>0.30000000000000004</v>
      </c>
      <c r="G71" s="492">
        <v>0.53</v>
      </c>
      <c r="H71" s="492"/>
      <c r="I71" s="492"/>
      <c r="J71" s="492"/>
      <c r="K71" s="492"/>
      <c r="L71" s="492"/>
      <c r="M71" s="492"/>
      <c r="N71" s="492"/>
      <c r="O71" s="499">
        <v>0.98000000000000009</v>
      </c>
    </row>
    <row r="72" spans="1:15" x14ac:dyDescent="0.2">
      <c r="A72" s="394"/>
      <c r="B72" s="394"/>
      <c r="C72" s="376" t="s">
        <v>289</v>
      </c>
      <c r="D72" s="491">
        <v>0.45</v>
      </c>
      <c r="E72" s="492"/>
      <c r="F72" s="492">
        <v>0.45</v>
      </c>
      <c r="G72" s="492">
        <v>0.75</v>
      </c>
      <c r="H72" s="492"/>
      <c r="I72" s="492"/>
      <c r="J72" s="492"/>
      <c r="K72" s="492"/>
      <c r="L72" s="492"/>
      <c r="M72" s="492"/>
      <c r="N72" s="492"/>
      <c r="O72" s="499">
        <v>1.65</v>
      </c>
    </row>
    <row r="73" spans="1:15" x14ac:dyDescent="0.2">
      <c r="A73" s="394"/>
      <c r="B73" s="394"/>
      <c r="C73" s="376" t="s">
        <v>462</v>
      </c>
      <c r="D73" s="491">
        <v>0.30000000000000004</v>
      </c>
      <c r="E73" s="492"/>
      <c r="F73" s="492">
        <v>0.1</v>
      </c>
      <c r="G73" s="492">
        <v>0.6</v>
      </c>
      <c r="H73" s="492"/>
      <c r="I73" s="492"/>
      <c r="J73" s="492"/>
      <c r="K73" s="492"/>
      <c r="L73" s="492"/>
      <c r="M73" s="492"/>
      <c r="N73" s="492"/>
      <c r="O73" s="499">
        <v>1</v>
      </c>
    </row>
    <row r="74" spans="1:15" x14ac:dyDescent="0.2">
      <c r="A74" s="394"/>
      <c r="B74" s="394"/>
      <c r="C74" s="376" t="s">
        <v>596</v>
      </c>
      <c r="D74" s="491">
        <v>0.1</v>
      </c>
      <c r="E74" s="492"/>
      <c r="F74" s="492"/>
      <c r="G74" s="492"/>
      <c r="H74" s="492"/>
      <c r="I74" s="492"/>
      <c r="J74" s="492"/>
      <c r="K74" s="492"/>
      <c r="L74" s="492"/>
      <c r="M74" s="492"/>
      <c r="N74" s="492"/>
      <c r="O74" s="499">
        <v>0.1</v>
      </c>
    </row>
    <row r="75" spans="1:15" x14ac:dyDescent="0.2">
      <c r="A75" s="394"/>
      <c r="B75" s="394"/>
      <c r="C75" s="376" t="s">
        <v>817</v>
      </c>
      <c r="D75" s="491">
        <v>0.30000000000000004</v>
      </c>
      <c r="E75" s="492">
        <v>0.85000000000000009</v>
      </c>
      <c r="F75" s="492">
        <v>0.8</v>
      </c>
      <c r="G75" s="492">
        <v>0.60000000000000009</v>
      </c>
      <c r="H75" s="492"/>
      <c r="I75" s="492"/>
      <c r="J75" s="492"/>
      <c r="K75" s="492"/>
      <c r="L75" s="492"/>
      <c r="M75" s="492"/>
      <c r="N75" s="492"/>
      <c r="O75" s="499">
        <v>2.5500000000000003</v>
      </c>
    </row>
    <row r="76" spans="1:15" x14ac:dyDescent="0.2">
      <c r="A76" s="394"/>
      <c r="B76" s="374" t="s">
        <v>247</v>
      </c>
      <c r="C76" s="372"/>
      <c r="D76" s="489">
        <v>9.6500000000000021</v>
      </c>
      <c r="E76" s="490">
        <v>1.1500000000000001</v>
      </c>
      <c r="F76" s="490">
        <v>5.22</v>
      </c>
      <c r="G76" s="490">
        <v>16.435000000000002</v>
      </c>
      <c r="H76" s="490"/>
      <c r="I76" s="490"/>
      <c r="J76" s="490">
        <v>0.5</v>
      </c>
      <c r="K76" s="490"/>
      <c r="L76" s="490"/>
      <c r="M76" s="490">
        <v>1</v>
      </c>
      <c r="N76" s="490"/>
      <c r="O76" s="498">
        <v>33.954999999999998</v>
      </c>
    </row>
    <row r="77" spans="1:15" x14ac:dyDescent="0.2">
      <c r="A77" s="503" t="s">
        <v>58</v>
      </c>
      <c r="B77" s="504"/>
      <c r="C77" s="504"/>
      <c r="D77" s="501">
        <v>9.6500000000000021</v>
      </c>
      <c r="E77" s="502">
        <v>1.1500000000000001</v>
      </c>
      <c r="F77" s="502">
        <v>5.22</v>
      </c>
      <c r="G77" s="502">
        <v>16.435000000000002</v>
      </c>
      <c r="H77" s="502"/>
      <c r="I77" s="502"/>
      <c r="J77" s="502">
        <v>0.5</v>
      </c>
      <c r="K77" s="502"/>
      <c r="L77" s="502"/>
      <c r="M77" s="502">
        <v>1</v>
      </c>
      <c r="N77" s="502"/>
      <c r="O77" s="500">
        <v>33.954999999999998</v>
      </c>
    </row>
    <row r="78" spans="1:15" x14ac:dyDescent="0.2">
      <c r="A78" s="496" t="s">
        <v>8</v>
      </c>
      <c r="B78" s="497"/>
      <c r="C78" s="497"/>
      <c r="D78" s="493">
        <v>20.999999999999996</v>
      </c>
      <c r="E78" s="494">
        <v>8.9300000000000015</v>
      </c>
      <c r="F78" s="494">
        <v>10.7</v>
      </c>
      <c r="G78" s="494">
        <v>28.605</v>
      </c>
      <c r="H78" s="494">
        <v>2.15</v>
      </c>
      <c r="I78" s="494">
        <v>3</v>
      </c>
      <c r="J78" s="494">
        <v>8.75</v>
      </c>
      <c r="K78" s="494">
        <v>3</v>
      </c>
      <c r="L78" s="494">
        <v>2.35</v>
      </c>
      <c r="M78" s="494">
        <v>8.629999999999999</v>
      </c>
      <c r="N78" s="494">
        <v>2.9</v>
      </c>
      <c r="O78" s="495">
        <v>100.01500000000001</v>
      </c>
    </row>
    <row r="79" spans="1:15" x14ac:dyDescent="0.2">
      <c r="N79"/>
    </row>
    <row r="80" spans="1:15" x14ac:dyDescent="0.2">
      <c r="N80"/>
    </row>
    <row r="81" spans="14:14" x14ac:dyDescent="0.2">
      <c r="N81"/>
    </row>
    <row r="82" spans="14:14" x14ac:dyDescent="0.2">
      <c r="N82"/>
    </row>
    <row r="83" spans="14:14" x14ac:dyDescent="0.2">
      <c r="N83"/>
    </row>
    <row r="84" spans="14:14" x14ac:dyDescent="0.2">
      <c r="N84"/>
    </row>
  </sheetData>
  <phoneticPr fontId="22" type="noConversion"/>
  <printOptions horizontalCentered="1"/>
  <pageMargins left="0.46" right="0.35" top="1.1000000000000001" bottom="0.75" header="0.64" footer="0.3"/>
  <pageSetup scale="74" orientation="portrait" r:id="rId2"/>
  <headerFooter>
    <oddHeader>&amp;C&amp;"Arial,Bold"&amp;14&amp;F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2"/>
  <sheetViews>
    <sheetView topLeftCell="A16" zoomScale="70" zoomScaleNormal="70" workbookViewId="0">
      <selection activeCell="G52" sqref="G52"/>
    </sheetView>
  </sheetViews>
  <sheetFormatPr defaultRowHeight="12.75" outlineLevelRow="1" x14ac:dyDescent="0.2"/>
  <cols>
    <col min="1" max="1" width="10.5703125" customWidth="1"/>
    <col min="2" max="2" width="20.7109375" customWidth="1"/>
    <col min="3" max="3" width="22.5703125" bestFit="1" customWidth="1"/>
    <col min="4" max="4" width="28" bestFit="1" customWidth="1"/>
    <col min="5" max="5" width="32.5703125" bestFit="1" customWidth="1"/>
    <col min="6" max="9" width="12" bestFit="1" customWidth="1"/>
  </cols>
  <sheetData>
    <row r="3" spans="1:5" x14ac:dyDescent="0.2">
      <c r="A3" s="1"/>
      <c r="B3" s="4" t="s">
        <v>198</v>
      </c>
      <c r="C3" s="2"/>
      <c r="D3" s="2"/>
      <c r="E3" s="3"/>
    </row>
    <row r="4" spans="1:5" x14ac:dyDescent="0.2">
      <c r="A4" s="4" t="s">
        <v>197</v>
      </c>
      <c r="B4" s="1" t="s">
        <v>199</v>
      </c>
      <c r="C4" s="8" t="s">
        <v>200</v>
      </c>
      <c r="D4" s="8" t="s">
        <v>201</v>
      </c>
      <c r="E4" s="10" t="s">
        <v>202</v>
      </c>
    </row>
    <row r="5" spans="1:5" x14ac:dyDescent="0.2">
      <c r="A5" s="11">
        <v>40269</v>
      </c>
      <c r="B5" s="12">
        <v>31.507283333333334</v>
      </c>
      <c r="C5" s="13">
        <v>14.82</v>
      </c>
      <c r="D5" s="13">
        <v>7.1366666666666667</v>
      </c>
      <c r="E5" s="18">
        <v>29.87</v>
      </c>
    </row>
    <row r="6" spans="1:5" outlineLevel="1" x14ac:dyDescent="0.2">
      <c r="A6" s="17">
        <v>40452</v>
      </c>
      <c r="B6" s="14">
        <v>31.507283333333302</v>
      </c>
      <c r="C6" s="15">
        <v>12.83</v>
      </c>
      <c r="D6" s="15">
        <v>8.2966666666666669</v>
      </c>
      <c r="E6" s="19">
        <v>28.055</v>
      </c>
    </row>
    <row r="7" spans="1:5" outlineLevel="1" x14ac:dyDescent="0.2">
      <c r="A7" s="17">
        <v>40634</v>
      </c>
      <c r="B7" s="14">
        <v>30.857283333333335</v>
      </c>
      <c r="C7" s="15">
        <v>14.17</v>
      </c>
      <c r="D7" s="15">
        <v>8.1716666666666669</v>
      </c>
      <c r="E7" s="19">
        <v>27.024999999999999</v>
      </c>
    </row>
    <row r="8" spans="1:5" outlineLevel="1" x14ac:dyDescent="0.2">
      <c r="A8" s="17">
        <v>40817</v>
      </c>
      <c r="B8" s="14">
        <v>31.032283333333336</v>
      </c>
      <c r="C8" s="15">
        <v>14.296666666666665</v>
      </c>
      <c r="D8" s="15">
        <v>8.1416666666666675</v>
      </c>
      <c r="E8" s="19">
        <v>28.505000000000003</v>
      </c>
    </row>
    <row r="9" spans="1:5" outlineLevel="1" x14ac:dyDescent="0.2">
      <c r="A9" s="17">
        <v>41000</v>
      </c>
      <c r="B9" s="14">
        <v>32.416333333333334</v>
      </c>
      <c r="C9" s="15">
        <v>14.490000000000002</v>
      </c>
      <c r="D9" s="15">
        <v>7.3516666666666666</v>
      </c>
      <c r="E9" s="19">
        <v>31.295000000000002</v>
      </c>
    </row>
    <row r="10" spans="1:5" outlineLevel="1" x14ac:dyDescent="0.2">
      <c r="A10" s="17">
        <v>41183</v>
      </c>
      <c r="B10" s="14">
        <v>33.725000000000001</v>
      </c>
      <c r="C10" s="15">
        <v>15.389999999999999</v>
      </c>
      <c r="D10" s="15">
        <v>7.335</v>
      </c>
      <c r="E10" s="19">
        <v>31.895</v>
      </c>
    </row>
    <row r="11" spans="1:5" outlineLevel="1" x14ac:dyDescent="0.2">
      <c r="A11" s="17">
        <v>41365</v>
      </c>
      <c r="B11" s="14">
        <v>33.175000000000004</v>
      </c>
      <c r="C11" s="15">
        <v>15.540000000000001</v>
      </c>
      <c r="D11" s="15">
        <v>7.4849999999999994</v>
      </c>
      <c r="E11" s="19">
        <v>31.615000000000002</v>
      </c>
    </row>
    <row r="12" spans="1:5" x14ac:dyDescent="0.2">
      <c r="A12" s="16" t="s">
        <v>8</v>
      </c>
      <c r="B12" s="20">
        <v>224.22046666666665</v>
      </c>
      <c r="C12" s="21">
        <v>101.53666666666668</v>
      </c>
      <c r="D12" s="21">
        <v>53.918333333333337</v>
      </c>
      <c r="E12" s="22">
        <v>208.26000000000002</v>
      </c>
    </row>
  </sheetData>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6"/>
  <sheetViews>
    <sheetView topLeftCell="A43" zoomScaleNormal="100" workbookViewId="0"/>
  </sheetViews>
  <sheetFormatPr defaultRowHeight="12.75" outlineLevelRow="1" x14ac:dyDescent="0.2"/>
  <cols>
    <col min="1" max="1" width="10.5703125" customWidth="1"/>
    <col min="2" max="2" width="20.7109375" customWidth="1"/>
    <col min="3" max="3" width="22.5703125" bestFit="1" customWidth="1"/>
    <col min="4" max="4" width="28" bestFit="1" customWidth="1"/>
    <col min="5" max="5" width="32.5703125" bestFit="1" customWidth="1"/>
    <col min="6" max="9" width="12" bestFit="1" customWidth="1"/>
  </cols>
  <sheetData>
    <row r="3" spans="1:10" x14ac:dyDescent="0.2">
      <c r="A3" s="1"/>
      <c r="B3" s="1" t="s">
        <v>198</v>
      </c>
      <c r="C3" s="2"/>
      <c r="D3" s="2"/>
      <c r="E3" s="3"/>
    </row>
    <row r="4" spans="1:10" x14ac:dyDescent="0.2">
      <c r="A4" s="1" t="s">
        <v>197</v>
      </c>
      <c r="B4" s="165" t="s">
        <v>143</v>
      </c>
      <c r="C4" s="166" t="s">
        <v>166</v>
      </c>
      <c r="D4" s="166" t="s">
        <v>173</v>
      </c>
      <c r="E4" s="167" t="s">
        <v>343</v>
      </c>
    </row>
    <row r="5" spans="1:10" hidden="1" x14ac:dyDescent="0.2">
      <c r="A5" s="114">
        <v>40269</v>
      </c>
      <c r="B5" s="12">
        <v>31.507283333333334</v>
      </c>
      <c r="C5" s="13">
        <v>14.82</v>
      </c>
      <c r="D5" s="13">
        <v>7.1366666666666667</v>
      </c>
      <c r="E5" s="18">
        <v>29.87</v>
      </c>
      <c r="F5" s="15">
        <f>SUM(B5:E5)</f>
        <v>83.333950000000002</v>
      </c>
    </row>
    <row r="6" spans="1:10" outlineLevel="1" x14ac:dyDescent="0.2">
      <c r="A6" s="115">
        <v>40452</v>
      </c>
      <c r="B6" s="14">
        <v>31.507283333333302</v>
      </c>
      <c r="C6" s="15">
        <v>12.83</v>
      </c>
      <c r="D6" s="15">
        <v>8.2966666666666669</v>
      </c>
      <c r="E6" s="19">
        <v>28.055</v>
      </c>
      <c r="F6" s="15">
        <f t="shared" ref="F6:F15" si="0">SUM(B6:E6)</f>
        <v>80.688949999999977</v>
      </c>
      <c r="G6" s="14">
        <v>31.507283333333302</v>
      </c>
      <c r="H6" s="15">
        <v>12.83</v>
      </c>
      <c r="I6" s="15">
        <v>8.2966666666666669</v>
      </c>
      <c r="J6" s="19">
        <v>28.055</v>
      </c>
    </row>
    <row r="7" spans="1:10" outlineLevel="1" x14ac:dyDescent="0.2">
      <c r="A7" s="115">
        <v>40634</v>
      </c>
      <c r="B7" s="14">
        <v>30.857283333333335</v>
      </c>
      <c r="C7" s="15">
        <v>14.17</v>
      </c>
      <c r="D7" s="15">
        <v>8.1716666666666669</v>
      </c>
      <c r="E7" s="19">
        <v>27.024999999999999</v>
      </c>
      <c r="F7" s="15">
        <f t="shared" si="0"/>
        <v>80.223950000000002</v>
      </c>
      <c r="G7" s="14">
        <v>30.857283333333335</v>
      </c>
      <c r="H7" s="15">
        <v>14.17</v>
      </c>
      <c r="I7" s="15">
        <v>8.1716666666666669</v>
      </c>
      <c r="J7" s="19">
        <v>27.024999999999999</v>
      </c>
    </row>
    <row r="8" spans="1:10" outlineLevel="1" x14ac:dyDescent="0.2">
      <c r="A8" s="115">
        <v>40817</v>
      </c>
      <c r="B8" s="14">
        <v>31.032283333333336</v>
      </c>
      <c r="C8" s="15">
        <v>14.296666666666665</v>
      </c>
      <c r="D8" s="15">
        <v>8.1416666666666675</v>
      </c>
      <c r="E8" s="19">
        <v>28.505000000000003</v>
      </c>
      <c r="F8" s="15">
        <f t="shared" si="0"/>
        <v>81.975616666666667</v>
      </c>
      <c r="G8" s="14">
        <v>31.032283333333336</v>
      </c>
      <c r="H8" s="15">
        <v>14.296666666666665</v>
      </c>
      <c r="I8" s="15">
        <v>8.1416666666666675</v>
      </c>
      <c r="J8" s="19">
        <v>28.505000000000003</v>
      </c>
    </row>
    <row r="9" spans="1:10" outlineLevel="1" x14ac:dyDescent="0.2">
      <c r="A9" s="115">
        <v>41000</v>
      </c>
      <c r="B9" s="14">
        <v>32.416333333333334</v>
      </c>
      <c r="C9" s="15">
        <v>14.490000000000002</v>
      </c>
      <c r="D9" s="15">
        <v>7.3516666666666666</v>
      </c>
      <c r="E9" s="19">
        <v>31.295000000000002</v>
      </c>
      <c r="F9" s="15">
        <f t="shared" si="0"/>
        <v>85.552999999999997</v>
      </c>
      <c r="G9" s="14">
        <v>32.416333333333334</v>
      </c>
      <c r="H9" s="15">
        <v>14.490000000000002</v>
      </c>
      <c r="I9" s="15">
        <v>7.3516666666666666</v>
      </c>
      <c r="J9" s="19">
        <v>31.295000000000002</v>
      </c>
    </row>
    <row r="10" spans="1:10" outlineLevel="1" x14ac:dyDescent="0.2">
      <c r="A10" s="115">
        <v>41183</v>
      </c>
      <c r="B10" s="14">
        <v>33.725000000000001</v>
      </c>
      <c r="C10" s="15">
        <v>15.389999999999999</v>
      </c>
      <c r="D10" s="15">
        <v>7.335</v>
      </c>
      <c r="E10" s="19">
        <v>31.895</v>
      </c>
      <c r="F10" s="15">
        <f t="shared" si="0"/>
        <v>88.344999999999999</v>
      </c>
      <c r="G10" s="14">
        <v>33.725000000000001</v>
      </c>
      <c r="H10" s="15">
        <v>15.389999999999999</v>
      </c>
      <c r="I10" s="15">
        <v>7.335</v>
      </c>
      <c r="J10" s="19">
        <v>31.895</v>
      </c>
    </row>
    <row r="11" spans="1:10" outlineLevel="1" x14ac:dyDescent="0.2">
      <c r="A11" s="115">
        <v>41365</v>
      </c>
      <c r="B11" s="14">
        <v>33.85</v>
      </c>
      <c r="C11" s="15">
        <v>14.86</v>
      </c>
      <c r="D11" s="15">
        <v>7.8350000000000009</v>
      </c>
      <c r="E11" s="19">
        <v>32.965000000000003</v>
      </c>
      <c r="F11" s="15">
        <f t="shared" si="0"/>
        <v>89.51</v>
      </c>
      <c r="G11" s="14">
        <v>33.175000000000004</v>
      </c>
      <c r="H11" s="15">
        <v>15.540000000000001</v>
      </c>
      <c r="I11" s="15">
        <v>7.4849999999999994</v>
      </c>
      <c r="J11" s="19">
        <v>31.615000000000002</v>
      </c>
    </row>
    <row r="12" spans="1:10" outlineLevel="1" x14ac:dyDescent="0.2">
      <c r="A12" s="115">
        <v>41548</v>
      </c>
      <c r="B12" s="14">
        <v>34.375</v>
      </c>
      <c r="C12" s="15">
        <v>13.955000000000002</v>
      </c>
      <c r="D12" s="15">
        <v>7.9150000000000009</v>
      </c>
      <c r="E12" s="19">
        <v>33.625</v>
      </c>
      <c r="F12" s="15">
        <f t="shared" si="0"/>
        <v>89.87</v>
      </c>
      <c r="G12" s="164"/>
      <c r="H12" s="15"/>
      <c r="I12" s="15"/>
      <c r="J12" s="164"/>
    </row>
    <row r="13" spans="1:10" outlineLevel="1" x14ac:dyDescent="0.2">
      <c r="A13" s="115">
        <v>41730</v>
      </c>
      <c r="B13" s="14">
        <v>33.875</v>
      </c>
      <c r="C13" s="15">
        <v>12.780000000000001</v>
      </c>
      <c r="D13" s="15">
        <v>8.490000000000002</v>
      </c>
      <c r="E13" s="19">
        <v>37.064999999999998</v>
      </c>
      <c r="F13" s="15">
        <f t="shared" si="0"/>
        <v>92.210000000000008</v>
      </c>
      <c r="G13" s="164"/>
      <c r="H13" s="15"/>
      <c r="I13" s="15"/>
      <c r="J13" s="164"/>
    </row>
    <row r="14" spans="1:10" outlineLevel="1" x14ac:dyDescent="0.2">
      <c r="A14" s="115">
        <v>41913</v>
      </c>
      <c r="B14" s="14">
        <v>35.26</v>
      </c>
      <c r="C14" s="15">
        <v>12.779999999999998</v>
      </c>
      <c r="D14" s="15">
        <v>7.3150000000000013</v>
      </c>
      <c r="E14" s="19">
        <v>37.525000000000006</v>
      </c>
      <c r="F14" s="15">
        <f t="shared" si="0"/>
        <v>92.88</v>
      </c>
      <c r="G14" s="164"/>
      <c r="H14" s="15"/>
      <c r="I14" s="15"/>
      <c r="J14" s="164"/>
    </row>
    <row r="15" spans="1:10" outlineLevel="1" x14ac:dyDescent="0.2">
      <c r="A15" s="115">
        <v>42095</v>
      </c>
      <c r="B15" s="14">
        <f ca="1">'M&amp;O activities sorted by WBS'!I625</f>
        <v>37.989999999999995</v>
      </c>
      <c r="C15" s="15">
        <f ca="1">'M&amp;O activities sorted by WBS'!J625</f>
        <v>6.620000000000001</v>
      </c>
      <c r="D15" s="15">
        <f ca="1">'M&amp;O activities sorted by WBS'!K625</f>
        <v>21.45</v>
      </c>
      <c r="E15" s="19">
        <f ca="1">'M&amp;O activities sorted by WBS'!L625</f>
        <v>33.955000000000005</v>
      </c>
      <c r="F15" s="15">
        <f t="shared" ca="1" si="0"/>
        <v>100.01500000000001</v>
      </c>
      <c r="G15" s="164"/>
      <c r="H15" s="15"/>
      <c r="I15" s="15"/>
      <c r="J15" s="164"/>
    </row>
    <row r="16" spans="1:10" x14ac:dyDescent="0.2">
      <c r="A16" s="16" t="s">
        <v>8</v>
      </c>
      <c r="B16" s="20">
        <v>224.22046666666665</v>
      </c>
      <c r="C16" s="21">
        <v>101.53666666666668</v>
      </c>
      <c r="D16" s="21">
        <v>53.918333333333337</v>
      </c>
      <c r="E16" s="22">
        <v>208.26000000000002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CQ678"/>
  <sheetViews>
    <sheetView tabSelected="1" view="pageBreakPreview" zoomScale="115" zoomScaleNormal="100" zoomScaleSheetLayoutView="115" workbookViewId="0">
      <pane xSplit="5" ySplit="1" topLeftCell="F2" activePane="bottomRight" state="frozen"/>
      <selection pane="topRight" activeCell="F1" sqref="F1"/>
      <selection pane="bottomLeft" activeCell="A2" sqref="A2"/>
      <selection pane="bottomRight" activeCell="F2" sqref="F2"/>
    </sheetView>
  </sheetViews>
  <sheetFormatPr defaultColWidth="8.7109375" defaultRowHeight="12.75" outlineLevelCol="1" x14ac:dyDescent="0.2"/>
  <cols>
    <col min="1" max="1" width="27.140625" style="227" customWidth="1"/>
    <col min="2" max="2" width="33.42578125" style="227" customWidth="1"/>
    <col min="3" max="3" width="14.140625" style="227" hidden="1" customWidth="1" outlineLevel="1"/>
    <col min="4" max="4" width="12.5703125" style="180" customWidth="1" collapsed="1"/>
    <col min="5" max="5" width="4.140625" style="180" customWidth="1"/>
    <col min="6" max="6" width="32.85546875" style="181" customWidth="1"/>
    <col min="7" max="7" width="33.7109375" style="181" customWidth="1"/>
    <col min="8" max="8" width="15.140625" style="180" customWidth="1" outlineLevel="1"/>
    <col min="9" max="9" width="9.85546875" style="180" customWidth="1"/>
    <col min="10" max="10" width="10" style="180" customWidth="1"/>
    <col min="11" max="12" width="11.85546875" style="180" customWidth="1"/>
    <col min="13" max="13" width="9.140625" style="180" customWidth="1"/>
    <col min="14" max="14" width="17.28515625" style="180" hidden="1" customWidth="1" outlineLevel="1"/>
    <col min="15" max="15" width="7.28515625" style="180" hidden="1" customWidth="1" outlineLevel="1"/>
    <col min="16" max="16" width="7.28515625" style="196" hidden="1" customWidth="1" outlineLevel="1"/>
    <col min="17" max="17" width="10.42578125" style="180" hidden="1" customWidth="1" outlineLevel="1" collapsed="1"/>
    <col min="18" max="18" width="9.140625" style="180" hidden="1" customWidth="1" outlineLevel="1"/>
    <col min="19" max="19" width="10.42578125" style="180" hidden="1" customWidth="1" outlineLevel="1" collapsed="1"/>
    <col min="20" max="20" width="11" style="180" hidden="1" customWidth="1" outlineLevel="1"/>
    <col min="21" max="23" width="12" style="180" hidden="1" customWidth="1" outlineLevel="1"/>
    <col min="24" max="24" width="14" style="180" hidden="1" customWidth="1" outlineLevel="1"/>
    <col min="25" max="25" width="12" style="180" hidden="1" customWidth="1" outlineLevel="1"/>
    <col min="26" max="26" width="9" style="180" hidden="1" customWidth="1" outlineLevel="1"/>
    <col min="27" max="35" width="11.42578125" style="180" hidden="1" customWidth="1" outlineLevel="1"/>
    <col min="36" max="40" width="13.42578125" style="180" hidden="1" customWidth="1" outlineLevel="1"/>
    <col min="41" max="41" width="9.140625" style="180" hidden="1" customWidth="1" outlineLevel="1"/>
    <col min="42" max="46" width="14" style="180" hidden="1" customWidth="1" outlineLevel="1"/>
    <col min="47" max="47" width="9.140625" style="180" hidden="1" customWidth="1" outlineLevel="1"/>
    <col min="48" max="52" width="14.28515625" style="180" hidden="1" customWidth="1" outlineLevel="1"/>
    <col min="53" max="53" width="9.140625" style="180" hidden="1" customWidth="1" outlineLevel="1"/>
    <col min="54" max="57" width="13" style="180" hidden="1" customWidth="1" outlineLevel="1"/>
    <col min="58" max="58" width="13.5703125" style="180" hidden="1" customWidth="1" outlineLevel="1"/>
    <col min="59" max="60" width="9.140625" style="180" hidden="1" customWidth="1" outlineLevel="1"/>
    <col min="61" max="65" width="13.140625" style="180" hidden="1" customWidth="1" outlineLevel="1"/>
    <col min="66" max="87" width="9.140625" style="180" hidden="1" customWidth="1" outlineLevel="1"/>
    <col min="88" max="88" width="9.140625" style="180" customWidth="1" collapsed="1"/>
    <col min="89" max="95" width="8.7109375" style="180"/>
    <col min="96" max="96" width="10.5703125" style="180" customWidth="1"/>
    <col min="97" max="97" width="12.5703125" style="180" customWidth="1"/>
    <col min="98" max="98" width="12.85546875" style="180" customWidth="1"/>
    <col min="99" max="99" width="14.5703125" style="180" customWidth="1"/>
    <col min="100" max="100" width="14.140625" style="180" customWidth="1"/>
    <col min="101" max="16384" width="8.7109375" style="180"/>
  </cols>
  <sheetData>
    <row r="1" spans="1:17" ht="48" customHeight="1" thickBot="1" x14ac:dyDescent="0.25">
      <c r="A1" s="221" t="s">
        <v>1</v>
      </c>
      <c r="B1" s="222" t="s">
        <v>2</v>
      </c>
      <c r="C1" s="221" t="s">
        <v>3</v>
      </c>
      <c r="D1" s="357" t="s">
        <v>4</v>
      </c>
      <c r="E1" s="357" t="s">
        <v>5</v>
      </c>
      <c r="F1" s="358" t="s">
        <v>6</v>
      </c>
      <c r="G1" s="358" t="s">
        <v>7</v>
      </c>
      <c r="H1" s="357" t="s">
        <v>167</v>
      </c>
      <c r="I1" s="359" t="s">
        <v>143</v>
      </c>
      <c r="J1" s="360" t="s">
        <v>166</v>
      </c>
      <c r="K1" s="361" t="s">
        <v>173</v>
      </c>
      <c r="L1" s="362" t="s">
        <v>726</v>
      </c>
      <c r="M1" s="363" t="s">
        <v>8</v>
      </c>
      <c r="N1" s="183" t="s">
        <v>318</v>
      </c>
      <c r="O1" s="184"/>
      <c r="P1" s="185"/>
      <c r="Q1" s="180" t="s">
        <v>145</v>
      </c>
    </row>
    <row r="2" spans="1:17" ht="15.75" customHeight="1" x14ac:dyDescent="0.2">
      <c r="A2" s="223" t="s">
        <v>9</v>
      </c>
      <c r="B2" s="228" t="s">
        <v>10</v>
      </c>
      <c r="C2" s="229" t="s">
        <v>11</v>
      </c>
      <c r="D2" s="230" t="s">
        <v>15</v>
      </c>
      <c r="E2" s="230" t="s">
        <v>13</v>
      </c>
      <c r="F2" s="231" t="s">
        <v>16</v>
      </c>
      <c r="G2" s="232" t="s">
        <v>17</v>
      </c>
      <c r="H2" s="233" t="s">
        <v>143</v>
      </c>
      <c r="I2" s="526">
        <v>0.05</v>
      </c>
      <c r="J2" s="234"/>
      <c r="K2" s="234"/>
      <c r="L2" s="234"/>
      <c r="M2" s="172">
        <f t="shared" ref="M2:M42" si="0">SUM(I2:L2)</f>
        <v>0.05</v>
      </c>
      <c r="O2" s="172"/>
      <c r="P2" s="186"/>
    </row>
    <row r="3" spans="1:17" ht="15.75" customHeight="1" x14ac:dyDescent="0.2">
      <c r="A3" s="223" t="s">
        <v>9</v>
      </c>
      <c r="B3" s="228" t="s">
        <v>10</v>
      </c>
      <c r="C3" s="229" t="s">
        <v>11</v>
      </c>
      <c r="D3" s="229" t="s">
        <v>15</v>
      </c>
      <c r="E3" s="229" t="s">
        <v>13</v>
      </c>
      <c r="F3" s="235" t="s">
        <v>16</v>
      </c>
      <c r="G3" s="236" t="s">
        <v>363</v>
      </c>
      <c r="H3" s="236" t="s">
        <v>205</v>
      </c>
      <c r="I3" s="237"/>
      <c r="J3" s="335"/>
      <c r="K3" s="335">
        <v>0.05</v>
      </c>
      <c r="L3" s="335"/>
      <c r="M3" s="173">
        <f t="shared" si="0"/>
        <v>0.05</v>
      </c>
      <c r="O3" s="173"/>
      <c r="P3" s="187"/>
    </row>
    <row r="4" spans="1:17" ht="25.5" x14ac:dyDescent="0.2">
      <c r="A4" s="223" t="s">
        <v>9</v>
      </c>
      <c r="B4" s="228" t="s">
        <v>10</v>
      </c>
      <c r="C4" s="238" t="s">
        <v>11</v>
      </c>
      <c r="D4" s="356" t="s">
        <v>32</v>
      </c>
      <c r="E4" s="230" t="s">
        <v>36</v>
      </c>
      <c r="F4" s="239" t="s">
        <v>78</v>
      </c>
      <c r="G4" s="232" t="s">
        <v>915</v>
      </c>
      <c r="H4" s="232" t="s">
        <v>143</v>
      </c>
      <c r="I4" s="240">
        <v>0.5</v>
      </c>
      <c r="J4" s="234"/>
      <c r="K4" s="234"/>
      <c r="L4" s="234"/>
      <c r="M4" s="172">
        <f t="shared" si="0"/>
        <v>0.5</v>
      </c>
      <c r="O4" s="172"/>
      <c r="P4" s="186"/>
    </row>
    <row r="5" spans="1:17" ht="15.75" customHeight="1" x14ac:dyDescent="0.2">
      <c r="A5" s="223" t="s">
        <v>9</v>
      </c>
      <c r="B5" s="228" t="s">
        <v>10</v>
      </c>
      <c r="C5" s="229" t="s">
        <v>11</v>
      </c>
      <c r="D5" s="230" t="s">
        <v>350</v>
      </c>
      <c r="E5" s="230" t="s">
        <v>13</v>
      </c>
      <c r="F5" s="231" t="s">
        <v>351</v>
      </c>
      <c r="G5" s="232" t="s">
        <v>352</v>
      </c>
      <c r="H5" s="232" t="s">
        <v>205</v>
      </c>
      <c r="I5" s="240"/>
      <c r="J5" s="234"/>
      <c r="K5" s="243">
        <v>0.05</v>
      </c>
      <c r="L5" s="234"/>
      <c r="M5" s="172">
        <f t="shared" si="0"/>
        <v>0.05</v>
      </c>
      <c r="O5" s="172"/>
      <c r="P5" s="186"/>
    </row>
    <row r="6" spans="1:17" ht="24.95" customHeight="1" x14ac:dyDescent="0.2">
      <c r="A6" s="223" t="s">
        <v>9</v>
      </c>
      <c r="B6" s="228" t="s">
        <v>10</v>
      </c>
      <c r="C6" s="229" t="s">
        <v>11</v>
      </c>
      <c r="D6" s="230" t="s">
        <v>12</v>
      </c>
      <c r="E6" s="230" t="s">
        <v>13</v>
      </c>
      <c r="F6" s="231" t="s">
        <v>14</v>
      </c>
      <c r="G6" s="232" t="s">
        <v>588</v>
      </c>
      <c r="H6" s="232" t="s">
        <v>165</v>
      </c>
      <c r="I6" s="240"/>
      <c r="J6" s="234">
        <v>0.05</v>
      </c>
      <c r="K6" s="243"/>
      <c r="L6" s="234"/>
      <c r="M6" s="172">
        <f t="shared" si="0"/>
        <v>0.05</v>
      </c>
      <c r="O6" s="172"/>
      <c r="P6" s="186"/>
    </row>
    <row r="7" spans="1:17" ht="24.95" customHeight="1" x14ac:dyDescent="0.2">
      <c r="A7" s="223" t="s">
        <v>9</v>
      </c>
      <c r="B7" s="228" t="s">
        <v>10</v>
      </c>
      <c r="C7" s="229" t="s">
        <v>11</v>
      </c>
      <c r="D7" s="230" t="s">
        <v>12</v>
      </c>
      <c r="E7" s="230" t="s">
        <v>13</v>
      </c>
      <c r="F7" s="231" t="s">
        <v>14</v>
      </c>
      <c r="G7" s="232" t="s">
        <v>352</v>
      </c>
      <c r="H7" s="232" t="s">
        <v>205</v>
      </c>
      <c r="I7" s="240"/>
      <c r="J7" s="234"/>
      <c r="K7" s="243">
        <v>0.05</v>
      </c>
      <c r="L7" s="234"/>
      <c r="M7" s="172">
        <f t="shared" si="0"/>
        <v>0.05</v>
      </c>
      <c r="O7" s="172"/>
      <c r="P7" s="186"/>
    </row>
    <row r="8" spans="1:17" ht="24.95" customHeight="1" x14ac:dyDescent="0.2">
      <c r="A8" s="223" t="s">
        <v>9</v>
      </c>
      <c r="B8" s="228" t="s">
        <v>10</v>
      </c>
      <c r="C8" s="229" t="s">
        <v>11</v>
      </c>
      <c r="D8" s="230" t="s">
        <v>395</v>
      </c>
      <c r="E8" s="230" t="s">
        <v>13</v>
      </c>
      <c r="F8" s="231" t="s">
        <v>396</v>
      </c>
      <c r="G8" s="232" t="s">
        <v>502</v>
      </c>
      <c r="H8" s="232" t="s">
        <v>205</v>
      </c>
      <c r="I8" s="240"/>
      <c r="J8" s="234"/>
      <c r="K8" s="243">
        <v>0.2</v>
      </c>
      <c r="L8" s="234"/>
      <c r="M8" s="172">
        <f t="shared" si="0"/>
        <v>0.2</v>
      </c>
      <c r="O8" s="172"/>
      <c r="P8" s="186"/>
    </row>
    <row r="9" spans="1:17" ht="24.95" customHeight="1" x14ac:dyDescent="0.2">
      <c r="A9" s="223" t="s">
        <v>9</v>
      </c>
      <c r="B9" s="228" t="s">
        <v>10</v>
      </c>
      <c r="C9" s="229" t="s">
        <v>11</v>
      </c>
      <c r="D9" s="230" t="s">
        <v>716</v>
      </c>
      <c r="E9" s="230" t="s">
        <v>13</v>
      </c>
      <c r="F9" s="231" t="s">
        <v>717</v>
      </c>
      <c r="G9" s="232" t="s">
        <v>718</v>
      </c>
      <c r="H9" s="232" t="s">
        <v>205</v>
      </c>
      <c r="I9" s="240"/>
      <c r="J9" s="234"/>
      <c r="K9" s="243">
        <v>0.1</v>
      </c>
      <c r="L9" s="234"/>
      <c r="M9" s="172">
        <f t="shared" si="0"/>
        <v>0.1</v>
      </c>
      <c r="O9" s="172"/>
      <c r="P9" s="186"/>
    </row>
    <row r="10" spans="1:17" ht="25.5" customHeight="1" x14ac:dyDescent="0.2">
      <c r="A10" s="223" t="s">
        <v>9</v>
      </c>
      <c r="B10" s="228" t="s">
        <v>10</v>
      </c>
      <c r="C10" s="229" t="s">
        <v>11</v>
      </c>
      <c r="D10" s="230" t="s">
        <v>698</v>
      </c>
      <c r="E10" s="230" t="s">
        <v>13</v>
      </c>
      <c r="F10" s="231" t="s">
        <v>327</v>
      </c>
      <c r="G10" s="232" t="s">
        <v>697</v>
      </c>
      <c r="H10" s="232" t="s">
        <v>205</v>
      </c>
      <c r="I10" s="240"/>
      <c r="J10" s="234"/>
      <c r="K10" s="243">
        <v>0.2</v>
      </c>
      <c r="L10" s="234"/>
      <c r="M10" s="172">
        <f t="shared" si="0"/>
        <v>0.2</v>
      </c>
      <c r="O10" s="172"/>
      <c r="P10" s="186"/>
    </row>
    <row r="11" spans="1:17" ht="15.75" customHeight="1" x14ac:dyDescent="0.2">
      <c r="A11" s="223" t="s">
        <v>9</v>
      </c>
      <c r="B11" s="228" t="s">
        <v>10</v>
      </c>
      <c r="C11" s="229" t="s">
        <v>11</v>
      </c>
      <c r="D11" s="230" t="s">
        <v>362</v>
      </c>
      <c r="E11" s="230" t="s">
        <v>13</v>
      </c>
      <c r="F11" s="231" t="s">
        <v>707</v>
      </c>
      <c r="G11" s="232" t="s">
        <v>352</v>
      </c>
      <c r="H11" s="232" t="s">
        <v>205</v>
      </c>
      <c r="I11" s="240"/>
      <c r="J11" s="234"/>
      <c r="K11" s="243">
        <v>0.05</v>
      </c>
      <c r="L11" s="234"/>
      <c r="M11" s="172">
        <f t="shared" si="0"/>
        <v>0.05</v>
      </c>
      <c r="O11" s="172"/>
      <c r="P11" s="186"/>
      <c r="Q11" s="180" t="s">
        <v>150</v>
      </c>
    </row>
    <row r="12" spans="1:17" ht="15.75" customHeight="1" x14ac:dyDescent="0.2">
      <c r="A12" s="223" t="s">
        <v>9</v>
      </c>
      <c r="B12" s="228" t="s">
        <v>10</v>
      </c>
      <c r="C12" s="229" t="s">
        <v>11</v>
      </c>
      <c r="D12" s="230" t="s">
        <v>305</v>
      </c>
      <c r="E12" s="230" t="s">
        <v>13</v>
      </c>
      <c r="F12" s="231" t="s">
        <v>545</v>
      </c>
      <c r="G12" s="232" t="s">
        <v>546</v>
      </c>
      <c r="H12" s="232" t="s">
        <v>205</v>
      </c>
      <c r="I12" s="240"/>
      <c r="J12" s="234"/>
      <c r="K12" s="234">
        <v>0.5</v>
      </c>
      <c r="L12" s="442"/>
      <c r="M12" s="172">
        <f>SUM(I12:K12)</f>
        <v>0.5</v>
      </c>
      <c r="O12" s="172"/>
      <c r="P12" s="186"/>
    </row>
    <row r="13" spans="1:17" ht="15.75" customHeight="1" x14ac:dyDescent="0.2">
      <c r="A13" s="223" t="s">
        <v>9</v>
      </c>
      <c r="B13" s="228" t="s">
        <v>10</v>
      </c>
      <c r="C13" s="229" t="s">
        <v>11</v>
      </c>
      <c r="D13" s="230" t="s">
        <v>305</v>
      </c>
      <c r="E13" s="230" t="s">
        <v>13</v>
      </c>
      <c r="F13" s="231" t="s">
        <v>545</v>
      </c>
      <c r="G13" s="232" t="s">
        <v>20</v>
      </c>
      <c r="H13" s="232" t="s">
        <v>205</v>
      </c>
      <c r="I13" s="240"/>
      <c r="J13" s="234"/>
      <c r="K13" s="234">
        <v>0.2</v>
      </c>
      <c r="L13" s="442"/>
      <c r="M13" s="172">
        <f>SUM(I13:K13)</f>
        <v>0.2</v>
      </c>
      <c r="O13" s="172"/>
      <c r="P13" s="186"/>
      <c r="Q13" s="180" t="s">
        <v>150</v>
      </c>
    </row>
    <row r="14" spans="1:17" ht="15.75" customHeight="1" x14ac:dyDescent="0.2">
      <c r="A14" s="223" t="s">
        <v>9</v>
      </c>
      <c r="B14" s="228" t="s">
        <v>10</v>
      </c>
      <c r="C14" s="229" t="s">
        <v>11</v>
      </c>
      <c r="D14" s="230" t="s">
        <v>305</v>
      </c>
      <c r="E14" s="230" t="s">
        <v>13</v>
      </c>
      <c r="F14" s="231" t="s">
        <v>75</v>
      </c>
      <c r="G14" s="232" t="s">
        <v>20</v>
      </c>
      <c r="H14" s="232" t="s">
        <v>205</v>
      </c>
      <c r="I14" s="240"/>
      <c r="J14" s="234"/>
      <c r="K14" s="243">
        <v>0.05</v>
      </c>
      <c r="L14" s="234"/>
      <c r="M14" s="172">
        <f t="shared" si="0"/>
        <v>0.05</v>
      </c>
      <c r="O14" s="172"/>
      <c r="P14" s="186"/>
      <c r="Q14" s="180" t="s">
        <v>150</v>
      </c>
    </row>
    <row r="15" spans="1:17" ht="15.75" customHeight="1" x14ac:dyDescent="0.2">
      <c r="A15" s="223" t="s">
        <v>9</v>
      </c>
      <c r="B15" s="228" t="s">
        <v>10</v>
      </c>
      <c r="C15" s="229" t="s">
        <v>11</v>
      </c>
      <c r="D15" s="230" t="s">
        <v>18</v>
      </c>
      <c r="E15" s="244" t="s">
        <v>21</v>
      </c>
      <c r="F15" s="231" t="s">
        <v>393</v>
      </c>
      <c r="G15" s="232" t="s">
        <v>494</v>
      </c>
      <c r="H15" s="232" t="s">
        <v>165</v>
      </c>
      <c r="I15" s="240"/>
      <c r="J15" s="234">
        <v>0.05</v>
      </c>
      <c r="K15" s="234"/>
      <c r="L15" s="234"/>
      <c r="M15" s="172">
        <f t="shared" si="0"/>
        <v>0.05</v>
      </c>
      <c r="O15" s="172"/>
      <c r="P15" s="186"/>
    </row>
    <row r="16" spans="1:17" ht="15.75" customHeight="1" x14ac:dyDescent="0.2">
      <c r="A16" s="223" t="s">
        <v>9</v>
      </c>
      <c r="B16" s="228" t="s">
        <v>10</v>
      </c>
      <c r="C16" s="229" t="s">
        <v>11</v>
      </c>
      <c r="D16" s="230" t="s">
        <v>27</v>
      </c>
      <c r="E16" s="244" t="s">
        <v>13</v>
      </c>
      <c r="F16" s="231" t="s">
        <v>130</v>
      </c>
      <c r="G16" s="232" t="s">
        <v>276</v>
      </c>
      <c r="H16" s="232" t="s">
        <v>205</v>
      </c>
      <c r="I16" s="240"/>
      <c r="J16" s="234"/>
      <c r="K16" s="234">
        <v>0.1</v>
      </c>
      <c r="L16" s="234"/>
      <c r="M16" s="172">
        <f t="shared" si="0"/>
        <v>0.1</v>
      </c>
      <c r="O16" s="172"/>
      <c r="P16" s="186"/>
    </row>
    <row r="17" spans="1:17" ht="15.75" customHeight="1" x14ac:dyDescent="0.2">
      <c r="A17" s="223" t="s">
        <v>9</v>
      </c>
      <c r="B17" s="228" t="s">
        <v>10</v>
      </c>
      <c r="C17" s="229" t="s">
        <v>11</v>
      </c>
      <c r="D17" s="230" t="s">
        <v>27</v>
      </c>
      <c r="E17" s="244" t="s">
        <v>13</v>
      </c>
      <c r="F17" s="231" t="s">
        <v>609</v>
      </c>
      <c r="G17" s="232" t="s">
        <v>790</v>
      </c>
      <c r="H17" s="232" t="s">
        <v>205</v>
      </c>
      <c r="I17" s="240"/>
      <c r="J17" s="234"/>
      <c r="K17" s="234">
        <v>0.05</v>
      </c>
      <c r="L17" s="234"/>
      <c r="M17" s="172">
        <f t="shared" si="0"/>
        <v>0.05</v>
      </c>
      <c r="O17" s="172"/>
      <c r="P17" s="186"/>
    </row>
    <row r="18" spans="1:17" ht="15.75" customHeight="1" x14ac:dyDescent="0.2">
      <c r="A18" s="223" t="s">
        <v>9</v>
      </c>
      <c r="B18" s="228" t="s">
        <v>10</v>
      </c>
      <c r="C18" s="229" t="s">
        <v>11</v>
      </c>
      <c r="D18" s="230" t="s">
        <v>27</v>
      </c>
      <c r="E18" s="244" t="s">
        <v>25</v>
      </c>
      <c r="F18" s="231" t="s">
        <v>171</v>
      </c>
      <c r="G18" s="232" t="s">
        <v>494</v>
      </c>
      <c r="H18" s="232" t="s">
        <v>143</v>
      </c>
      <c r="I18" s="240">
        <v>0.05</v>
      </c>
      <c r="J18" s="234"/>
      <c r="K18" s="234"/>
      <c r="L18" s="234"/>
      <c r="M18" s="172">
        <f t="shared" si="0"/>
        <v>0.05</v>
      </c>
      <c r="O18" s="172"/>
      <c r="P18" s="186"/>
    </row>
    <row r="19" spans="1:17" ht="15.75" customHeight="1" x14ac:dyDescent="0.2">
      <c r="A19" s="223" t="s">
        <v>9</v>
      </c>
      <c r="B19" s="228" t="s">
        <v>10</v>
      </c>
      <c r="C19" s="229" t="s">
        <v>11</v>
      </c>
      <c r="D19" s="230" t="s">
        <v>27</v>
      </c>
      <c r="E19" s="244" t="s">
        <v>25</v>
      </c>
      <c r="F19" s="231" t="s">
        <v>171</v>
      </c>
      <c r="G19" s="232" t="s">
        <v>791</v>
      </c>
      <c r="H19" s="232" t="s">
        <v>143</v>
      </c>
      <c r="I19" s="240">
        <v>0.05</v>
      </c>
      <c r="J19" s="234"/>
      <c r="K19" s="234"/>
      <c r="L19" s="234"/>
      <c r="M19" s="172">
        <f t="shared" si="0"/>
        <v>0.05</v>
      </c>
      <c r="O19" s="172"/>
      <c r="P19" s="186"/>
    </row>
    <row r="20" spans="1:17" ht="24.95" customHeight="1" x14ac:dyDescent="0.2">
      <c r="A20" s="223" t="s">
        <v>9</v>
      </c>
      <c r="B20" s="228" t="s">
        <v>10</v>
      </c>
      <c r="C20" s="229" t="s">
        <v>11</v>
      </c>
      <c r="D20" s="229" t="s">
        <v>27</v>
      </c>
      <c r="E20" s="242" t="s">
        <v>21</v>
      </c>
      <c r="F20" s="231" t="s">
        <v>482</v>
      </c>
      <c r="G20" s="232" t="s">
        <v>494</v>
      </c>
      <c r="H20" s="232" t="s">
        <v>165</v>
      </c>
      <c r="I20" s="240"/>
      <c r="J20" s="234">
        <v>0.05</v>
      </c>
      <c r="K20" s="234"/>
      <c r="L20" s="234"/>
      <c r="M20" s="172">
        <f t="shared" si="0"/>
        <v>0.05</v>
      </c>
      <c r="O20" s="172"/>
      <c r="P20" s="186"/>
    </row>
    <row r="21" spans="1:17" ht="24.95" customHeight="1" x14ac:dyDescent="0.2">
      <c r="A21" s="223" t="s">
        <v>9</v>
      </c>
      <c r="B21" s="228" t="s">
        <v>10</v>
      </c>
      <c r="C21" s="229" t="s">
        <v>11</v>
      </c>
      <c r="D21" s="229" t="s">
        <v>27</v>
      </c>
      <c r="E21" s="242" t="s">
        <v>21</v>
      </c>
      <c r="F21" s="231" t="s">
        <v>482</v>
      </c>
      <c r="G21" s="232" t="s">
        <v>793</v>
      </c>
      <c r="H21" s="232" t="s">
        <v>165</v>
      </c>
      <c r="I21" s="240"/>
      <c r="J21" s="234">
        <v>0.2</v>
      </c>
      <c r="K21" s="234"/>
      <c r="L21" s="234"/>
      <c r="M21" s="172">
        <f t="shared" si="0"/>
        <v>0.2</v>
      </c>
      <c r="O21" s="172"/>
      <c r="P21" s="186"/>
      <c r="Q21" s="219" t="s">
        <v>146</v>
      </c>
    </row>
    <row r="22" spans="1:17" ht="15.75" customHeight="1" x14ac:dyDescent="0.2">
      <c r="A22" s="223" t="s">
        <v>9</v>
      </c>
      <c r="B22" s="228" t="s">
        <v>10</v>
      </c>
      <c r="C22" s="229" t="s">
        <v>11</v>
      </c>
      <c r="D22" s="229" t="s">
        <v>28</v>
      </c>
      <c r="E22" s="230" t="s">
        <v>13</v>
      </c>
      <c r="F22" s="231" t="s">
        <v>29</v>
      </c>
      <c r="G22" s="232" t="s">
        <v>20</v>
      </c>
      <c r="H22" s="232" t="s">
        <v>205</v>
      </c>
      <c r="I22" s="240"/>
      <c r="J22" s="234"/>
      <c r="K22" s="234">
        <v>0.2</v>
      </c>
      <c r="L22" s="234"/>
      <c r="M22" s="172">
        <f t="shared" si="0"/>
        <v>0.2</v>
      </c>
      <c r="O22" s="172"/>
      <c r="P22" s="186"/>
      <c r="Q22" s="180" t="s">
        <v>150</v>
      </c>
    </row>
    <row r="23" spans="1:17" ht="15.75" customHeight="1" x14ac:dyDescent="0.2">
      <c r="A23" s="223" t="s">
        <v>9</v>
      </c>
      <c r="B23" s="228" t="s">
        <v>10</v>
      </c>
      <c r="C23" s="229" t="s">
        <v>11</v>
      </c>
      <c r="D23" s="229" t="s">
        <v>28</v>
      </c>
      <c r="E23" s="230" t="s">
        <v>13</v>
      </c>
      <c r="F23" s="231" t="s">
        <v>29</v>
      </c>
      <c r="G23" s="232" t="s">
        <v>728</v>
      </c>
      <c r="H23" s="232" t="s">
        <v>205</v>
      </c>
      <c r="I23" s="240"/>
      <c r="J23" s="234"/>
      <c r="K23" s="234">
        <v>0.3</v>
      </c>
      <c r="L23" s="234"/>
      <c r="M23" s="172">
        <f t="shared" si="0"/>
        <v>0.3</v>
      </c>
      <c r="O23" s="172"/>
      <c r="P23" s="186"/>
    </row>
    <row r="24" spans="1:17" ht="15.75" customHeight="1" x14ac:dyDescent="0.2">
      <c r="A24" s="223" t="s">
        <v>9</v>
      </c>
      <c r="B24" s="228" t="s">
        <v>10</v>
      </c>
      <c r="C24" s="229" t="s">
        <v>11</v>
      </c>
      <c r="D24" s="229" t="s">
        <v>28</v>
      </c>
      <c r="E24" s="230" t="s">
        <v>25</v>
      </c>
      <c r="F24" s="231" t="s">
        <v>91</v>
      </c>
      <c r="G24" s="232" t="s">
        <v>500</v>
      </c>
      <c r="H24" s="232" t="s">
        <v>165</v>
      </c>
      <c r="I24" s="240"/>
      <c r="J24" s="234">
        <v>0.05</v>
      </c>
      <c r="K24" s="234"/>
      <c r="L24" s="234"/>
      <c r="M24" s="172">
        <f t="shared" si="0"/>
        <v>0.05</v>
      </c>
      <c r="O24" s="172"/>
      <c r="P24" s="186"/>
    </row>
    <row r="25" spans="1:17" ht="15.75" customHeight="1" x14ac:dyDescent="0.2">
      <c r="A25" s="223" t="s">
        <v>9</v>
      </c>
      <c r="B25" s="228" t="s">
        <v>10</v>
      </c>
      <c r="C25" s="229" t="s">
        <v>11</v>
      </c>
      <c r="D25" s="229" t="s">
        <v>28</v>
      </c>
      <c r="E25" s="230" t="s">
        <v>21</v>
      </c>
      <c r="F25" s="231" t="s">
        <v>30</v>
      </c>
      <c r="G25" s="232" t="s">
        <v>500</v>
      </c>
      <c r="H25" s="232" t="s">
        <v>165</v>
      </c>
      <c r="I25" s="240"/>
      <c r="J25" s="234">
        <v>0.05</v>
      </c>
      <c r="K25" s="234"/>
      <c r="L25" s="234"/>
      <c r="M25" s="172">
        <f t="shared" si="0"/>
        <v>0.05</v>
      </c>
      <c r="O25" s="172"/>
      <c r="P25" s="186"/>
    </row>
    <row r="26" spans="1:17" ht="24.95" customHeight="1" x14ac:dyDescent="0.2">
      <c r="A26" s="223" t="s">
        <v>9</v>
      </c>
      <c r="B26" s="228" t="s">
        <v>10</v>
      </c>
      <c r="C26" s="229" t="s">
        <v>11</v>
      </c>
      <c r="D26" s="229" t="s">
        <v>98</v>
      </c>
      <c r="E26" s="230" t="s">
        <v>13</v>
      </c>
      <c r="F26" s="231" t="s">
        <v>120</v>
      </c>
      <c r="G26" s="232" t="s">
        <v>681</v>
      </c>
      <c r="H26" s="232" t="s">
        <v>205</v>
      </c>
      <c r="I26" s="240"/>
      <c r="J26" s="234"/>
      <c r="K26" s="234">
        <v>0.05</v>
      </c>
      <c r="L26" s="234"/>
      <c r="M26" s="172">
        <f t="shared" si="0"/>
        <v>0.05</v>
      </c>
      <c r="O26" s="172"/>
      <c r="P26" s="186"/>
    </row>
    <row r="27" spans="1:17" ht="24.95" customHeight="1" x14ac:dyDescent="0.2">
      <c r="A27" s="223" t="s">
        <v>9</v>
      </c>
      <c r="B27" s="228" t="s">
        <v>10</v>
      </c>
      <c r="C27" s="229" t="s">
        <v>11</v>
      </c>
      <c r="D27" s="229" t="s">
        <v>98</v>
      </c>
      <c r="E27" s="230" t="s">
        <v>13</v>
      </c>
      <c r="F27" s="231" t="s">
        <v>551</v>
      </c>
      <c r="G27" s="232" t="s">
        <v>474</v>
      </c>
      <c r="H27" s="232" t="s">
        <v>205</v>
      </c>
      <c r="I27" s="240"/>
      <c r="J27" s="234"/>
      <c r="K27" s="234">
        <v>0.1</v>
      </c>
      <c r="L27" s="234"/>
      <c r="M27" s="172">
        <f t="shared" si="0"/>
        <v>0.1</v>
      </c>
      <c r="O27" s="172"/>
      <c r="P27" s="186"/>
    </row>
    <row r="28" spans="1:17" ht="24.95" customHeight="1" x14ac:dyDescent="0.2">
      <c r="A28" s="223" t="s">
        <v>9</v>
      </c>
      <c r="B28" s="228" t="s">
        <v>10</v>
      </c>
      <c r="C28" s="229" t="s">
        <v>11</v>
      </c>
      <c r="D28" s="229" t="s">
        <v>98</v>
      </c>
      <c r="E28" s="230" t="s">
        <v>13</v>
      </c>
      <c r="F28" s="231" t="s">
        <v>551</v>
      </c>
      <c r="G28" s="232" t="s">
        <v>684</v>
      </c>
      <c r="H28" s="232" t="s">
        <v>205</v>
      </c>
      <c r="I28" s="240"/>
      <c r="J28" s="234"/>
      <c r="K28" s="234">
        <v>0.1</v>
      </c>
      <c r="L28" s="234"/>
      <c r="M28" s="172">
        <f t="shared" si="0"/>
        <v>0.1</v>
      </c>
      <c r="O28" s="172"/>
      <c r="P28" s="186"/>
    </row>
    <row r="29" spans="1:17" ht="24.95" customHeight="1" x14ac:dyDescent="0.2">
      <c r="A29" s="223" t="s">
        <v>9</v>
      </c>
      <c r="B29" s="228" t="s">
        <v>10</v>
      </c>
      <c r="C29" s="229" t="s">
        <v>11</v>
      </c>
      <c r="D29" s="245" t="s">
        <v>384</v>
      </c>
      <c r="E29" s="246" t="s">
        <v>13</v>
      </c>
      <c r="F29" s="231" t="s">
        <v>385</v>
      </c>
      <c r="G29" s="247" t="s">
        <v>578</v>
      </c>
      <c r="H29" s="232" t="s">
        <v>205</v>
      </c>
      <c r="I29" s="240"/>
      <c r="J29" s="234"/>
      <c r="K29" s="234">
        <v>0.05</v>
      </c>
      <c r="L29" s="234"/>
      <c r="M29" s="172">
        <f t="shared" si="0"/>
        <v>0.05</v>
      </c>
      <c r="O29" s="172"/>
      <c r="P29" s="186"/>
      <c r="Q29" s="219" t="s">
        <v>146</v>
      </c>
    </row>
    <row r="30" spans="1:17" ht="24.95" customHeight="1" x14ac:dyDescent="0.2">
      <c r="A30" s="223" t="s">
        <v>9</v>
      </c>
      <c r="B30" s="228" t="s">
        <v>10</v>
      </c>
      <c r="C30" s="229" t="s">
        <v>11</v>
      </c>
      <c r="D30" s="245" t="s">
        <v>384</v>
      </c>
      <c r="E30" s="246" t="s">
        <v>13</v>
      </c>
      <c r="F30" s="231" t="s">
        <v>385</v>
      </c>
      <c r="G30" s="247" t="s">
        <v>352</v>
      </c>
      <c r="H30" s="232" t="s">
        <v>205</v>
      </c>
      <c r="I30" s="240"/>
      <c r="J30" s="234"/>
      <c r="K30" s="234">
        <v>0.05</v>
      </c>
      <c r="L30" s="234"/>
      <c r="M30" s="172">
        <f t="shared" si="0"/>
        <v>0.05</v>
      </c>
      <c r="O30" s="172"/>
      <c r="P30" s="186"/>
    </row>
    <row r="31" spans="1:17" ht="24.95" customHeight="1" x14ac:dyDescent="0.2">
      <c r="A31" s="223" t="s">
        <v>9</v>
      </c>
      <c r="B31" s="228" t="s">
        <v>10</v>
      </c>
      <c r="C31" s="229" t="s">
        <v>11</v>
      </c>
      <c r="D31" s="245" t="s">
        <v>384</v>
      </c>
      <c r="E31" s="246" t="s">
        <v>13</v>
      </c>
      <c r="F31" s="231" t="s">
        <v>385</v>
      </c>
      <c r="G31" s="247" t="s">
        <v>725</v>
      </c>
      <c r="H31" s="232" t="s">
        <v>205</v>
      </c>
      <c r="I31" s="240"/>
      <c r="J31" s="234"/>
      <c r="K31" s="234">
        <v>0.1</v>
      </c>
      <c r="L31" s="234"/>
      <c r="M31" s="172">
        <f t="shared" si="0"/>
        <v>0.1</v>
      </c>
      <c r="O31" s="172"/>
      <c r="P31" s="186"/>
    </row>
    <row r="32" spans="1:17" ht="24.95" customHeight="1" x14ac:dyDescent="0.2">
      <c r="A32" s="223" t="s">
        <v>9</v>
      </c>
      <c r="B32" s="228" t="s">
        <v>10</v>
      </c>
      <c r="C32" s="229" t="s">
        <v>11</v>
      </c>
      <c r="D32" s="245" t="s">
        <v>217</v>
      </c>
      <c r="E32" s="246" t="s">
        <v>13</v>
      </c>
      <c r="F32" s="231" t="s">
        <v>402</v>
      </c>
      <c r="G32" s="247" t="s">
        <v>863</v>
      </c>
      <c r="H32" s="232" t="s">
        <v>205</v>
      </c>
      <c r="I32" s="240"/>
      <c r="J32" s="234"/>
      <c r="K32" s="234">
        <v>0.1</v>
      </c>
      <c r="L32" s="234"/>
      <c r="M32" s="172">
        <f t="shared" si="0"/>
        <v>0.1</v>
      </c>
      <c r="O32" s="172"/>
      <c r="P32" s="186"/>
    </row>
    <row r="33" spans="1:17" ht="15.6" customHeight="1" x14ac:dyDescent="0.2">
      <c r="A33" s="223" t="s">
        <v>9</v>
      </c>
      <c r="B33" s="228" t="s">
        <v>10</v>
      </c>
      <c r="C33" s="229" t="s">
        <v>11</v>
      </c>
      <c r="D33" s="245" t="s">
        <v>315</v>
      </c>
      <c r="E33" s="246" t="s">
        <v>13</v>
      </c>
      <c r="F33" s="231" t="s">
        <v>314</v>
      </c>
      <c r="G33" s="236" t="s">
        <v>720</v>
      </c>
      <c r="H33" s="232" t="s">
        <v>205</v>
      </c>
      <c r="I33" s="240"/>
      <c r="J33" s="234"/>
      <c r="K33" s="234">
        <v>0.3</v>
      </c>
      <c r="L33" s="234"/>
      <c r="M33" s="172">
        <f t="shared" si="0"/>
        <v>0.3</v>
      </c>
      <c r="O33" s="172"/>
      <c r="P33" s="186"/>
    </row>
    <row r="34" spans="1:17" ht="15.75" customHeight="1" x14ac:dyDescent="0.2">
      <c r="A34" s="223" t="s">
        <v>9</v>
      </c>
      <c r="B34" s="228" t="s">
        <v>10</v>
      </c>
      <c r="C34" s="229" t="s">
        <v>11</v>
      </c>
      <c r="D34" s="230" t="s">
        <v>32</v>
      </c>
      <c r="E34" s="244" t="s">
        <v>13</v>
      </c>
      <c r="F34" s="231" t="s">
        <v>33</v>
      </c>
      <c r="G34" s="232" t="s">
        <v>34</v>
      </c>
      <c r="H34" s="232" t="s">
        <v>143</v>
      </c>
      <c r="I34" s="240">
        <v>0.38</v>
      </c>
      <c r="J34" s="234"/>
      <c r="K34" s="234"/>
      <c r="L34" s="234"/>
      <c r="M34" s="172">
        <f t="shared" si="0"/>
        <v>0.38</v>
      </c>
      <c r="O34" s="172"/>
      <c r="P34" s="186"/>
    </row>
    <row r="35" spans="1:17" ht="15.75" customHeight="1" x14ac:dyDescent="0.2">
      <c r="A35" s="223" t="s">
        <v>9</v>
      </c>
      <c r="B35" s="228" t="s">
        <v>10</v>
      </c>
      <c r="C35" s="229" t="s">
        <v>11</v>
      </c>
      <c r="D35" s="248" t="s">
        <v>32</v>
      </c>
      <c r="E35" s="249" t="s">
        <v>13</v>
      </c>
      <c r="F35" s="231" t="s">
        <v>33</v>
      </c>
      <c r="G35" s="232" t="s">
        <v>34</v>
      </c>
      <c r="H35" s="232" t="s">
        <v>205</v>
      </c>
      <c r="I35" s="240"/>
      <c r="J35" s="234"/>
      <c r="K35" s="234">
        <v>0.12</v>
      </c>
      <c r="L35" s="234"/>
      <c r="M35" s="172">
        <f t="shared" si="0"/>
        <v>0.12</v>
      </c>
      <c r="O35" s="172"/>
      <c r="P35" s="186"/>
    </row>
    <row r="36" spans="1:17" ht="15.75" customHeight="1" x14ac:dyDescent="0.2">
      <c r="A36" s="223" t="s">
        <v>9</v>
      </c>
      <c r="B36" s="228" t="s">
        <v>10</v>
      </c>
      <c r="C36" s="229" t="s">
        <v>11</v>
      </c>
      <c r="D36" s="229" t="s">
        <v>32</v>
      </c>
      <c r="E36" s="229" t="s">
        <v>13</v>
      </c>
      <c r="F36" s="231" t="s">
        <v>35</v>
      </c>
      <c r="G36" s="232" t="s">
        <v>164</v>
      </c>
      <c r="H36" s="232" t="s">
        <v>143</v>
      </c>
      <c r="I36" s="240">
        <v>0.38</v>
      </c>
      <c r="J36" s="234"/>
      <c r="K36" s="234"/>
      <c r="L36" s="234"/>
      <c r="M36" s="172">
        <f t="shared" si="0"/>
        <v>0.38</v>
      </c>
      <c r="O36" s="172"/>
      <c r="P36" s="186"/>
    </row>
    <row r="37" spans="1:17" ht="15.75" customHeight="1" x14ac:dyDescent="0.2">
      <c r="A37" s="223" t="s">
        <v>9</v>
      </c>
      <c r="B37" s="228" t="s">
        <v>10</v>
      </c>
      <c r="C37" s="229" t="s">
        <v>11</v>
      </c>
      <c r="D37" s="229" t="s">
        <v>32</v>
      </c>
      <c r="E37" s="229" t="s">
        <v>13</v>
      </c>
      <c r="F37" s="231" t="s">
        <v>35</v>
      </c>
      <c r="G37" s="232" t="s">
        <v>20</v>
      </c>
      <c r="H37" s="232" t="s">
        <v>205</v>
      </c>
      <c r="I37" s="240"/>
      <c r="J37" s="234"/>
      <c r="K37" s="234">
        <v>0.2</v>
      </c>
      <c r="L37" s="234"/>
      <c r="M37" s="172">
        <f t="shared" si="0"/>
        <v>0.2</v>
      </c>
      <c r="O37" s="172"/>
      <c r="P37" s="186"/>
      <c r="Q37" s="180" t="s">
        <v>150</v>
      </c>
    </row>
    <row r="38" spans="1:17" ht="24.95" customHeight="1" x14ac:dyDescent="0.2">
      <c r="A38" s="223" t="s">
        <v>9</v>
      </c>
      <c r="B38" s="228" t="s">
        <v>10</v>
      </c>
      <c r="C38" s="229" t="s">
        <v>11</v>
      </c>
      <c r="D38" s="229" t="s">
        <v>32</v>
      </c>
      <c r="E38" s="229" t="s">
        <v>13</v>
      </c>
      <c r="F38" s="231" t="s">
        <v>179</v>
      </c>
      <c r="G38" s="232" t="s">
        <v>307</v>
      </c>
      <c r="H38" s="232" t="s">
        <v>143</v>
      </c>
      <c r="I38" s="240">
        <v>0.47</v>
      </c>
      <c r="J38" s="234"/>
      <c r="K38" s="234"/>
      <c r="L38" s="234"/>
      <c r="M38" s="172">
        <f t="shared" si="0"/>
        <v>0.47</v>
      </c>
      <c r="O38" s="172"/>
      <c r="P38" s="186"/>
    </row>
    <row r="39" spans="1:17" ht="24.95" customHeight="1" x14ac:dyDescent="0.2">
      <c r="A39" s="223" t="s">
        <v>9</v>
      </c>
      <c r="B39" s="228" t="s">
        <v>10</v>
      </c>
      <c r="C39" s="229" t="s">
        <v>11</v>
      </c>
      <c r="D39" s="229" t="s">
        <v>32</v>
      </c>
      <c r="E39" s="229" t="s">
        <v>13</v>
      </c>
      <c r="F39" s="231" t="s">
        <v>179</v>
      </c>
      <c r="G39" s="232" t="s">
        <v>307</v>
      </c>
      <c r="H39" s="232" t="s">
        <v>205</v>
      </c>
      <c r="I39" s="240"/>
      <c r="J39" s="234"/>
      <c r="K39" s="234">
        <v>0.08</v>
      </c>
      <c r="L39" s="234"/>
      <c r="M39" s="172">
        <f t="shared" si="0"/>
        <v>0.08</v>
      </c>
      <c r="O39" s="172"/>
      <c r="P39" s="186"/>
    </row>
    <row r="40" spans="1:17" ht="15.75" customHeight="1" x14ac:dyDescent="0.2">
      <c r="A40" s="223" t="s">
        <v>9</v>
      </c>
      <c r="B40" s="228" t="s">
        <v>10</v>
      </c>
      <c r="C40" s="229" t="s">
        <v>11</v>
      </c>
      <c r="D40" s="229" t="s">
        <v>32</v>
      </c>
      <c r="E40" s="229" t="s">
        <v>13</v>
      </c>
      <c r="F40" s="231" t="s">
        <v>287</v>
      </c>
      <c r="G40" s="232" t="s">
        <v>624</v>
      </c>
      <c r="H40" s="232" t="s">
        <v>205</v>
      </c>
      <c r="I40" s="240"/>
      <c r="J40" s="234"/>
      <c r="K40" s="234">
        <v>0.1</v>
      </c>
      <c r="L40" s="234"/>
      <c r="M40" s="172">
        <f t="shared" si="0"/>
        <v>0.1</v>
      </c>
      <c r="O40" s="172"/>
      <c r="P40" s="186"/>
      <c r="Q40" s="180" t="s">
        <v>149</v>
      </c>
    </row>
    <row r="41" spans="1:17" ht="15.75" customHeight="1" x14ac:dyDescent="0.2">
      <c r="A41" s="223" t="s">
        <v>9</v>
      </c>
      <c r="B41" s="228" t="s">
        <v>10</v>
      </c>
      <c r="C41" s="229" t="s">
        <v>11</v>
      </c>
      <c r="D41" s="229" t="s">
        <v>32</v>
      </c>
      <c r="E41" s="230" t="s">
        <v>37</v>
      </c>
      <c r="F41" s="231" t="s">
        <v>286</v>
      </c>
      <c r="G41" s="232" t="s">
        <v>368</v>
      </c>
      <c r="H41" s="232" t="s">
        <v>143</v>
      </c>
      <c r="I41" s="240">
        <v>0.75</v>
      </c>
      <c r="J41" s="234"/>
      <c r="K41" s="234"/>
      <c r="L41" s="234"/>
      <c r="M41" s="172">
        <f t="shared" si="0"/>
        <v>0.75</v>
      </c>
      <c r="O41" s="172"/>
      <c r="P41" s="186"/>
    </row>
    <row r="42" spans="1:17" ht="15.75" customHeight="1" x14ac:dyDescent="0.2">
      <c r="A42" s="223" t="s">
        <v>9</v>
      </c>
      <c r="B42" s="228" t="s">
        <v>10</v>
      </c>
      <c r="C42" s="250" t="s">
        <v>11</v>
      </c>
      <c r="D42" s="251" t="s">
        <v>38</v>
      </c>
      <c r="E42" s="251" t="s">
        <v>39</v>
      </c>
      <c r="F42" s="252" t="s">
        <v>39</v>
      </c>
      <c r="G42" s="253"/>
      <c r="H42" s="254"/>
      <c r="I42" s="255">
        <f>SUM(I2:I41)</f>
        <v>2.63</v>
      </c>
      <c r="J42" s="174">
        <f>SUM(J2:J41)</f>
        <v>0.45</v>
      </c>
      <c r="K42" s="174">
        <f>SUM(K2:K41)</f>
        <v>3.45</v>
      </c>
      <c r="L42" s="174"/>
      <c r="M42" s="175">
        <f t="shared" si="0"/>
        <v>6.53</v>
      </c>
      <c r="O42" s="175"/>
      <c r="P42" s="188"/>
    </row>
    <row r="43" spans="1:17" ht="15.75" customHeight="1" x14ac:dyDescent="0.2">
      <c r="A43" s="223" t="s">
        <v>9</v>
      </c>
      <c r="B43" s="228" t="s">
        <v>10</v>
      </c>
      <c r="C43" s="230" t="s">
        <v>40</v>
      </c>
      <c r="D43" s="230" t="s">
        <v>57</v>
      </c>
      <c r="E43" s="230" t="s">
        <v>13</v>
      </c>
      <c r="F43" s="231" t="s">
        <v>174</v>
      </c>
      <c r="G43" s="232" t="s">
        <v>26</v>
      </c>
      <c r="H43" s="232" t="s">
        <v>204</v>
      </c>
      <c r="I43" s="240"/>
      <c r="J43" s="234"/>
      <c r="K43" s="234"/>
      <c r="L43" s="243">
        <v>0.1</v>
      </c>
      <c r="M43" s="172">
        <f t="shared" ref="M43:M74" si="1">SUM(I43:L43)</f>
        <v>0.1</v>
      </c>
      <c r="O43" s="172"/>
      <c r="P43" s="186"/>
    </row>
    <row r="44" spans="1:17" ht="15.75" customHeight="1" x14ac:dyDescent="0.2">
      <c r="A44" s="223" t="s">
        <v>9</v>
      </c>
      <c r="B44" s="228" t="s">
        <v>10</v>
      </c>
      <c r="C44" s="230" t="s">
        <v>40</v>
      </c>
      <c r="D44" s="230" t="s">
        <v>106</v>
      </c>
      <c r="E44" s="230" t="s">
        <v>13</v>
      </c>
      <c r="F44" s="231" t="s">
        <v>147</v>
      </c>
      <c r="G44" s="232" t="s">
        <v>923</v>
      </c>
      <c r="H44" s="232" t="s">
        <v>204</v>
      </c>
      <c r="I44" s="240"/>
      <c r="J44" s="234"/>
      <c r="K44" s="234"/>
      <c r="L44" s="243">
        <v>0.1</v>
      </c>
      <c r="M44" s="172">
        <f t="shared" si="1"/>
        <v>0.1</v>
      </c>
      <c r="O44" s="172"/>
      <c r="P44" s="186"/>
    </row>
    <row r="45" spans="1:17" ht="15.75" customHeight="1" x14ac:dyDescent="0.2">
      <c r="A45" s="223" t="s">
        <v>9</v>
      </c>
      <c r="B45" s="228" t="s">
        <v>10</v>
      </c>
      <c r="C45" s="230" t="s">
        <v>40</v>
      </c>
      <c r="D45" s="230" t="s">
        <v>106</v>
      </c>
      <c r="E45" s="230" t="s">
        <v>21</v>
      </c>
      <c r="F45" s="231" t="s">
        <v>525</v>
      </c>
      <c r="G45" s="232" t="s">
        <v>924</v>
      </c>
      <c r="H45" s="232" t="s">
        <v>204</v>
      </c>
      <c r="I45" s="240"/>
      <c r="J45" s="234"/>
      <c r="K45" s="234"/>
      <c r="L45" s="243">
        <v>0.1</v>
      </c>
      <c r="M45" s="172">
        <f t="shared" si="1"/>
        <v>0.1</v>
      </c>
      <c r="O45" s="172"/>
      <c r="P45" s="186"/>
    </row>
    <row r="46" spans="1:17" ht="15.75" customHeight="1" x14ac:dyDescent="0.2">
      <c r="A46" s="223" t="s">
        <v>9</v>
      </c>
      <c r="B46" s="228" t="s">
        <v>10</v>
      </c>
      <c r="C46" s="230" t="s">
        <v>40</v>
      </c>
      <c r="D46" s="230" t="s">
        <v>41</v>
      </c>
      <c r="E46" s="230" t="s">
        <v>13</v>
      </c>
      <c r="F46" s="231" t="s">
        <v>56</v>
      </c>
      <c r="G46" s="232" t="s">
        <v>20</v>
      </c>
      <c r="H46" s="232" t="s">
        <v>204</v>
      </c>
      <c r="I46" s="240"/>
      <c r="J46" s="234"/>
      <c r="K46" s="234"/>
      <c r="L46" s="243">
        <v>0.1</v>
      </c>
      <c r="M46" s="172">
        <f t="shared" si="1"/>
        <v>0.1</v>
      </c>
      <c r="O46" s="172"/>
      <c r="P46" s="186"/>
      <c r="Q46" s="180" t="s">
        <v>150</v>
      </c>
    </row>
    <row r="47" spans="1:17" ht="15.75" customHeight="1" x14ac:dyDescent="0.2">
      <c r="A47" s="223" t="s">
        <v>9</v>
      </c>
      <c r="B47" s="228" t="s">
        <v>10</v>
      </c>
      <c r="C47" s="230" t="s">
        <v>40</v>
      </c>
      <c r="D47" s="230" t="s">
        <v>41</v>
      </c>
      <c r="E47" s="230" t="s">
        <v>13</v>
      </c>
      <c r="F47" s="231" t="s">
        <v>56</v>
      </c>
      <c r="G47" s="232" t="s">
        <v>808</v>
      </c>
      <c r="H47" s="232" t="s">
        <v>204</v>
      </c>
      <c r="I47" s="240"/>
      <c r="J47" s="234"/>
      <c r="K47" s="234"/>
      <c r="L47" s="243">
        <v>0.1</v>
      </c>
      <c r="M47" s="172">
        <f t="shared" si="1"/>
        <v>0.1</v>
      </c>
      <c r="O47" s="172"/>
      <c r="P47" s="186"/>
    </row>
    <row r="48" spans="1:17" ht="15.75" customHeight="1" x14ac:dyDescent="0.2">
      <c r="A48" s="223" t="s">
        <v>9</v>
      </c>
      <c r="B48" s="228" t="s">
        <v>10</v>
      </c>
      <c r="C48" s="230" t="s">
        <v>40</v>
      </c>
      <c r="D48" s="230" t="s">
        <v>41</v>
      </c>
      <c r="E48" s="230" t="s">
        <v>13</v>
      </c>
      <c r="F48" s="231" t="s">
        <v>809</v>
      </c>
      <c r="G48" s="232" t="s">
        <v>20</v>
      </c>
      <c r="H48" s="232" t="s">
        <v>204</v>
      </c>
      <c r="I48" s="240"/>
      <c r="J48" s="234"/>
      <c r="K48" s="234"/>
      <c r="L48" s="243">
        <v>0.1</v>
      </c>
      <c r="M48" s="172">
        <f t="shared" si="1"/>
        <v>0.1</v>
      </c>
      <c r="O48" s="172"/>
      <c r="P48" s="186"/>
      <c r="Q48" s="180" t="s">
        <v>150</v>
      </c>
    </row>
    <row r="49" spans="1:17" ht="15.75" customHeight="1" x14ac:dyDescent="0.2">
      <c r="A49" s="223" t="s">
        <v>9</v>
      </c>
      <c r="B49" s="228" t="s">
        <v>10</v>
      </c>
      <c r="C49" s="230" t="s">
        <v>40</v>
      </c>
      <c r="D49" s="230" t="s">
        <v>41</v>
      </c>
      <c r="E49" s="230" t="s">
        <v>13</v>
      </c>
      <c r="F49" s="231" t="s">
        <v>809</v>
      </c>
      <c r="G49" s="232" t="s">
        <v>494</v>
      </c>
      <c r="H49" s="232" t="s">
        <v>204</v>
      </c>
      <c r="I49" s="240"/>
      <c r="J49" s="234"/>
      <c r="K49" s="234"/>
      <c r="L49" s="243">
        <v>0.1</v>
      </c>
      <c r="M49" s="172">
        <f t="shared" si="1"/>
        <v>0.1</v>
      </c>
      <c r="O49" s="172"/>
      <c r="P49" s="186"/>
      <c r="Q49" s="180" t="s">
        <v>150</v>
      </c>
    </row>
    <row r="50" spans="1:17" ht="15.75" customHeight="1" x14ac:dyDescent="0.2">
      <c r="A50" s="223" t="s">
        <v>9</v>
      </c>
      <c r="B50" s="228" t="s">
        <v>10</v>
      </c>
      <c r="C50" s="230" t="s">
        <v>40</v>
      </c>
      <c r="D50" s="230" t="s">
        <v>41</v>
      </c>
      <c r="E50" s="230" t="s">
        <v>13</v>
      </c>
      <c r="F50" s="231" t="s">
        <v>809</v>
      </c>
      <c r="G50" s="232" t="s">
        <v>810</v>
      </c>
      <c r="H50" s="232" t="s">
        <v>204</v>
      </c>
      <c r="I50" s="240"/>
      <c r="J50" s="234"/>
      <c r="K50" s="234"/>
      <c r="L50" s="243">
        <v>0.25</v>
      </c>
      <c r="M50" s="172">
        <f t="shared" si="1"/>
        <v>0.25</v>
      </c>
      <c r="O50" s="172"/>
      <c r="P50" s="186"/>
      <c r="Q50" s="180" t="s">
        <v>296</v>
      </c>
    </row>
    <row r="51" spans="1:17" ht="15.75" customHeight="1" x14ac:dyDescent="0.2">
      <c r="A51" s="223" t="s">
        <v>9</v>
      </c>
      <c r="B51" s="228" t="s">
        <v>10</v>
      </c>
      <c r="C51" s="230" t="s">
        <v>40</v>
      </c>
      <c r="D51" s="230" t="s">
        <v>41</v>
      </c>
      <c r="E51" s="230" t="s">
        <v>13</v>
      </c>
      <c r="F51" s="231" t="s">
        <v>163</v>
      </c>
      <c r="G51" s="232" t="s">
        <v>20</v>
      </c>
      <c r="H51" s="232" t="s">
        <v>204</v>
      </c>
      <c r="I51" s="240"/>
      <c r="J51" s="234"/>
      <c r="K51" s="234"/>
      <c r="L51" s="243">
        <v>0.1</v>
      </c>
      <c r="M51" s="172">
        <f t="shared" si="1"/>
        <v>0.1</v>
      </c>
      <c r="O51" s="172"/>
      <c r="P51" s="186"/>
      <c r="Q51" s="180" t="s">
        <v>150</v>
      </c>
    </row>
    <row r="52" spans="1:17" s="219" customFormat="1" ht="12.75" customHeight="1" x14ac:dyDescent="0.2">
      <c r="A52" s="223" t="s">
        <v>9</v>
      </c>
      <c r="B52" s="228" t="s">
        <v>10</v>
      </c>
      <c r="C52" s="229" t="s">
        <v>40</v>
      </c>
      <c r="D52" s="229" t="s">
        <v>41</v>
      </c>
      <c r="E52" s="230" t="s">
        <v>13</v>
      </c>
      <c r="F52" s="231" t="s">
        <v>479</v>
      </c>
      <c r="G52" s="232" t="s">
        <v>524</v>
      </c>
      <c r="H52" s="232" t="s">
        <v>204</v>
      </c>
      <c r="I52" s="240"/>
      <c r="J52" s="234"/>
      <c r="K52" s="234"/>
      <c r="L52" s="234">
        <v>0.1</v>
      </c>
      <c r="M52" s="172">
        <f t="shared" si="1"/>
        <v>0.1</v>
      </c>
      <c r="O52" s="218"/>
      <c r="P52" s="220"/>
    </row>
    <row r="53" spans="1:17" ht="25.5" x14ac:dyDescent="0.2">
      <c r="A53" s="223" t="s">
        <v>9</v>
      </c>
      <c r="B53" s="228" t="s">
        <v>10</v>
      </c>
      <c r="C53" s="229" t="s">
        <v>40</v>
      </c>
      <c r="D53" s="230" t="s">
        <v>178</v>
      </c>
      <c r="E53" s="230" t="s">
        <v>13</v>
      </c>
      <c r="F53" s="231" t="s">
        <v>131</v>
      </c>
      <c r="G53" s="232" t="s">
        <v>621</v>
      </c>
      <c r="H53" s="232" t="s">
        <v>204</v>
      </c>
      <c r="I53" s="240"/>
      <c r="J53" s="234"/>
      <c r="K53" s="234"/>
      <c r="L53" s="234">
        <v>0.15</v>
      </c>
      <c r="M53" s="172">
        <f t="shared" si="1"/>
        <v>0.15</v>
      </c>
      <c r="O53" s="172"/>
      <c r="P53" s="186"/>
    </row>
    <row r="54" spans="1:17" ht="15.75" customHeight="1" x14ac:dyDescent="0.2">
      <c r="A54" s="223" t="s">
        <v>9</v>
      </c>
      <c r="B54" s="228" t="s">
        <v>10</v>
      </c>
      <c r="C54" s="229" t="s">
        <v>40</v>
      </c>
      <c r="D54" s="256" t="s">
        <v>284</v>
      </c>
      <c r="E54" s="257" t="s">
        <v>13</v>
      </c>
      <c r="F54" s="231" t="s">
        <v>458</v>
      </c>
      <c r="G54" s="232" t="s">
        <v>457</v>
      </c>
      <c r="H54" s="232" t="s">
        <v>204</v>
      </c>
      <c r="I54" s="240"/>
      <c r="J54" s="234"/>
      <c r="K54" s="234"/>
      <c r="L54" s="234">
        <v>0.2</v>
      </c>
      <c r="M54" s="172">
        <f t="shared" si="1"/>
        <v>0.2</v>
      </c>
      <c r="O54" s="172"/>
      <c r="P54" s="186"/>
    </row>
    <row r="55" spans="1:17" ht="15.75" customHeight="1" x14ac:dyDescent="0.2">
      <c r="A55" s="223" t="s">
        <v>9</v>
      </c>
      <c r="B55" s="228" t="s">
        <v>10</v>
      </c>
      <c r="C55" s="229" t="s">
        <v>40</v>
      </c>
      <c r="D55" s="258" t="s">
        <v>817</v>
      </c>
      <c r="E55" s="258" t="s">
        <v>13</v>
      </c>
      <c r="F55" s="259" t="s">
        <v>816</v>
      </c>
      <c r="G55" s="232" t="s">
        <v>818</v>
      </c>
      <c r="H55" s="232" t="s">
        <v>204</v>
      </c>
      <c r="I55" s="240"/>
      <c r="J55" s="234"/>
      <c r="K55" s="234"/>
      <c r="L55" s="234">
        <v>0.1</v>
      </c>
      <c r="M55" s="172">
        <f t="shared" si="1"/>
        <v>0.1</v>
      </c>
      <c r="O55" s="172"/>
      <c r="P55" s="186"/>
    </row>
    <row r="56" spans="1:17" ht="15.75" customHeight="1" x14ac:dyDescent="0.2">
      <c r="A56" s="223" t="s">
        <v>9</v>
      </c>
      <c r="B56" s="228" t="s">
        <v>10</v>
      </c>
      <c r="C56" s="229" t="s">
        <v>40</v>
      </c>
      <c r="D56" s="258" t="s">
        <v>817</v>
      </c>
      <c r="E56" s="258" t="s">
        <v>13</v>
      </c>
      <c r="F56" s="259" t="s">
        <v>820</v>
      </c>
      <c r="G56" s="232" t="s">
        <v>818</v>
      </c>
      <c r="H56" s="232" t="s">
        <v>204</v>
      </c>
      <c r="I56" s="240"/>
      <c r="J56" s="234"/>
      <c r="K56" s="234"/>
      <c r="L56" s="234">
        <v>0.1</v>
      </c>
      <c r="M56" s="172">
        <f t="shared" si="1"/>
        <v>0.1</v>
      </c>
      <c r="O56" s="172"/>
      <c r="P56" s="186"/>
    </row>
    <row r="57" spans="1:17" ht="15.75" customHeight="1" x14ac:dyDescent="0.2">
      <c r="A57" s="223" t="s">
        <v>9</v>
      </c>
      <c r="B57" s="228" t="s">
        <v>10</v>
      </c>
      <c r="C57" s="229" t="s">
        <v>40</v>
      </c>
      <c r="D57" s="258" t="s">
        <v>462</v>
      </c>
      <c r="E57" s="258" t="s">
        <v>13</v>
      </c>
      <c r="F57" s="259" t="s">
        <v>461</v>
      </c>
      <c r="G57" s="232" t="s">
        <v>457</v>
      </c>
      <c r="H57" s="232" t="s">
        <v>204</v>
      </c>
      <c r="I57" s="240"/>
      <c r="J57" s="234"/>
      <c r="K57" s="234"/>
      <c r="L57" s="234">
        <v>0.2</v>
      </c>
      <c r="M57" s="172">
        <f t="shared" si="1"/>
        <v>0.2</v>
      </c>
      <c r="O57" s="172"/>
      <c r="P57" s="186"/>
    </row>
    <row r="58" spans="1:17" ht="15.75" customHeight="1" x14ac:dyDescent="0.2">
      <c r="A58" s="223" t="s">
        <v>9</v>
      </c>
      <c r="B58" s="228" t="s">
        <v>10</v>
      </c>
      <c r="C58" s="229" t="s">
        <v>40</v>
      </c>
      <c r="D58" s="258" t="s">
        <v>462</v>
      </c>
      <c r="E58" s="258" t="s">
        <v>13</v>
      </c>
      <c r="F58" s="259" t="s">
        <v>461</v>
      </c>
      <c r="G58" s="232" t="s">
        <v>750</v>
      </c>
      <c r="H58" s="232" t="s">
        <v>204</v>
      </c>
      <c r="I58" s="240"/>
      <c r="J58" s="234"/>
      <c r="K58" s="234"/>
      <c r="L58" s="234">
        <v>0.1</v>
      </c>
      <c r="M58" s="172">
        <f t="shared" si="1"/>
        <v>0.1</v>
      </c>
      <c r="O58" s="172"/>
      <c r="P58" s="186"/>
    </row>
    <row r="59" spans="1:17" ht="15.75" customHeight="1" x14ac:dyDescent="0.2">
      <c r="A59" s="223" t="s">
        <v>9</v>
      </c>
      <c r="B59" s="228" t="s">
        <v>10</v>
      </c>
      <c r="C59" s="229" t="s">
        <v>40</v>
      </c>
      <c r="D59" s="258" t="s">
        <v>289</v>
      </c>
      <c r="E59" s="258" t="s">
        <v>13</v>
      </c>
      <c r="F59" s="259" t="s">
        <v>290</v>
      </c>
      <c r="G59" s="232" t="s">
        <v>31</v>
      </c>
      <c r="H59" s="232" t="s">
        <v>204</v>
      </c>
      <c r="I59" s="240"/>
      <c r="J59" s="234"/>
      <c r="K59" s="234"/>
      <c r="L59" s="234">
        <v>0.1</v>
      </c>
      <c r="M59" s="172">
        <f t="shared" si="1"/>
        <v>0.1</v>
      </c>
      <c r="O59" s="172"/>
      <c r="P59" s="186"/>
      <c r="Q59" s="180" t="s">
        <v>149</v>
      </c>
    </row>
    <row r="60" spans="1:17" ht="15.75" customHeight="1" x14ac:dyDescent="0.2">
      <c r="A60" s="223" t="s">
        <v>9</v>
      </c>
      <c r="B60" s="228" t="s">
        <v>10</v>
      </c>
      <c r="C60" s="229" t="s">
        <v>40</v>
      </c>
      <c r="D60" s="241" t="s">
        <v>274</v>
      </c>
      <c r="E60" s="241" t="s">
        <v>13</v>
      </c>
      <c r="F60" s="260" t="s">
        <v>94</v>
      </c>
      <c r="G60" s="232" t="s">
        <v>763</v>
      </c>
      <c r="H60" s="232" t="s">
        <v>204</v>
      </c>
      <c r="I60" s="237"/>
      <c r="J60" s="335"/>
      <c r="K60" s="335"/>
      <c r="L60" s="335">
        <v>0.1</v>
      </c>
      <c r="M60" s="173">
        <f t="shared" si="1"/>
        <v>0.1</v>
      </c>
      <c r="O60" s="173"/>
      <c r="P60" s="187"/>
    </row>
    <row r="61" spans="1:17" ht="15.75" customHeight="1" x14ac:dyDescent="0.2">
      <c r="A61" s="223" t="s">
        <v>9</v>
      </c>
      <c r="B61" s="228" t="s">
        <v>10</v>
      </c>
      <c r="C61" s="229" t="s">
        <v>40</v>
      </c>
      <c r="D61" s="241" t="s">
        <v>44</v>
      </c>
      <c r="E61" s="241" t="s">
        <v>13</v>
      </c>
      <c r="F61" s="260" t="s">
        <v>280</v>
      </c>
      <c r="G61" s="236" t="s">
        <v>45</v>
      </c>
      <c r="H61" s="232" t="s">
        <v>204</v>
      </c>
      <c r="I61" s="237"/>
      <c r="J61" s="335"/>
      <c r="K61" s="335"/>
      <c r="L61" s="335">
        <v>0.05</v>
      </c>
      <c r="M61" s="173">
        <f t="shared" si="1"/>
        <v>0.05</v>
      </c>
      <c r="O61" s="173"/>
      <c r="P61" s="187"/>
    </row>
    <row r="62" spans="1:17" ht="15.75" customHeight="1" x14ac:dyDescent="0.2">
      <c r="A62" s="223" t="s">
        <v>9</v>
      </c>
      <c r="B62" s="228" t="s">
        <v>10</v>
      </c>
      <c r="C62" s="229" t="s">
        <v>40</v>
      </c>
      <c r="D62" s="229" t="s">
        <v>44</v>
      </c>
      <c r="E62" s="229" t="s">
        <v>13</v>
      </c>
      <c r="F62" s="235" t="s">
        <v>141</v>
      </c>
      <c r="G62" s="236" t="s">
        <v>45</v>
      </c>
      <c r="H62" s="232" t="s">
        <v>204</v>
      </c>
      <c r="I62" s="237"/>
      <c r="J62" s="335"/>
      <c r="K62" s="335"/>
      <c r="L62" s="335">
        <v>0.05</v>
      </c>
      <c r="M62" s="173">
        <f t="shared" si="1"/>
        <v>0.05</v>
      </c>
      <c r="O62" s="173"/>
      <c r="P62" s="187"/>
    </row>
    <row r="63" spans="1:17" ht="15.75" customHeight="1" x14ac:dyDescent="0.2">
      <c r="A63" s="223" t="s">
        <v>9</v>
      </c>
      <c r="B63" s="228" t="s">
        <v>10</v>
      </c>
      <c r="C63" s="229" t="s">
        <v>40</v>
      </c>
      <c r="D63" s="229" t="s">
        <v>44</v>
      </c>
      <c r="E63" s="229" t="s">
        <v>13</v>
      </c>
      <c r="F63" s="260" t="s">
        <v>280</v>
      </c>
      <c r="G63" s="232" t="s">
        <v>756</v>
      </c>
      <c r="H63" s="232" t="s">
        <v>204</v>
      </c>
      <c r="I63" s="240"/>
      <c r="J63" s="234"/>
      <c r="K63" s="234"/>
      <c r="L63" s="234">
        <v>0.1</v>
      </c>
      <c r="M63" s="172">
        <f t="shared" si="1"/>
        <v>0.1</v>
      </c>
      <c r="O63" s="172"/>
      <c r="P63" s="186"/>
    </row>
    <row r="64" spans="1:17" ht="15.75" customHeight="1" x14ac:dyDescent="0.2">
      <c r="A64" s="223" t="s">
        <v>9</v>
      </c>
      <c r="B64" s="228" t="s">
        <v>10</v>
      </c>
      <c r="C64" s="229" t="s">
        <v>40</v>
      </c>
      <c r="D64" s="229" t="s">
        <v>44</v>
      </c>
      <c r="E64" s="229" t="s">
        <v>13</v>
      </c>
      <c r="F64" s="260" t="s">
        <v>280</v>
      </c>
      <c r="G64" s="232" t="s">
        <v>392</v>
      </c>
      <c r="H64" s="232" t="s">
        <v>204</v>
      </c>
      <c r="I64" s="240"/>
      <c r="J64" s="234"/>
      <c r="K64" s="234"/>
      <c r="L64" s="234">
        <v>0.05</v>
      </c>
      <c r="M64" s="172">
        <f t="shared" si="1"/>
        <v>0.05</v>
      </c>
      <c r="O64" s="172"/>
      <c r="P64" s="186"/>
    </row>
    <row r="65" spans="1:17" ht="16.5" customHeight="1" x14ac:dyDescent="0.2">
      <c r="A65" s="223" t="s">
        <v>9</v>
      </c>
      <c r="B65" s="228" t="s">
        <v>10</v>
      </c>
      <c r="C65" s="229" t="s">
        <v>40</v>
      </c>
      <c r="D65" s="229" t="s">
        <v>44</v>
      </c>
      <c r="E65" s="261" t="s">
        <v>13</v>
      </c>
      <c r="F65" s="235" t="s">
        <v>46</v>
      </c>
      <c r="G65" s="236" t="s">
        <v>755</v>
      </c>
      <c r="H65" s="232" t="s">
        <v>204</v>
      </c>
      <c r="I65" s="237"/>
      <c r="J65" s="335"/>
      <c r="K65" s="335"/>
      <c r="L65" s="335">
        <v>0.05</v>
      </c>
      <c r="M65" s="173">
        <f t="shared" si="1"/>
        <v>0.05</v>
      </c>
      <c r="O65" s="173"/>
      <c r="P65" s="187"/>
    </row>
    <row r="66" spans="1:17" ht="15.75" customHeight="1" x14ac:dyDescent="0.2">
      <c r="A66" s="223" t="s">
        <v>9</v>
      </c>
      <c r="B66" s="228" t="s">
        <v>10</v>
      </c>
      <c r="C66" s="229" t="s">
        <v>40</v>
      </c>
      <c r="D66" s="258" t="s">
        <v>83</v>
      </c>
      <c r="E66" s="241" t="s">
        <v>13</v>
      </c>
      <c r="F66" s="260" t="s">
        <v>281</v>
      </c>
      <c r="G66" s="236" t="s">
        <v>45</v>
      </c>
      <c r="H66" s="236" t="s">
        <v>204</v>
      </c>
      <c r="I66" s="237"/>
      <c r="J66" s="335"/>
      <c r="K66" s="335"/>
      <c r="L66" s="335">
        <v>0.05</v>
      </c>
      <c r="M66" s="173">
        <f t="shared" si="1"/>
        <v>0.05</v>
      </c>
      <c r="O66" s="173"/>
      <c r="P66" s="187"/>
    </row>
    <row r="67" spans="1:17" ht="15.75" customHeight="1" x14ac:dyDescent="0.2">
      <c r="A67" s="223" t="s">
        <v>9</v>
      </c>
      <c r="B67" s="228" t="s">
        <v>10</v>
      </c>
      <c r="C67" s="229" t="s">
        <v>40</v>
      </c>
      <c r="D67" s="258" t="s">
        <v>83</v>
      </c>
      <c r="E67" s="303" t="s">
        <v>13</v>
      </c>
      <c r="F67" s="274" t="s">
        <v>281</v>
      </c>
      <c r="G67" s="236" t="s">
        <v>31</v>
      </c>
      <c r="H67" s="236" t="s">
        <v>204</v>
      </c>
      <c r="I67" s="237"/>
      <c r="J67" s="335"/>
      <c r="K67" s="335"/>
      <c r="L67" s="335">
        <v>0.1</v>
      </c>
      <c r="M67" s="173">
        <f t="shared" si="1"/>
        <v>0.1</v>
      </c>
      <c r="O67" s="173"/>
      <c r="P67" s="187"/>
      <c r="Q67" s="180" t="s">
        <v>149</v>
      </c>
    </row>
    <row r="68" spans="1:17" ht="24.95" customHeight="1" x14ac:dyDescent="0.2">
      <c r="A68" s="223" t="s">
        <v>9</v>
      </c>
      <c r="B68" s="228" t="s">
        <v>10</v>
      </c>
      <c r="C68" s="229" t="s">
        <v>40</v>
      </c>
      <c r="D68" s="258" t="s">
        <v>83</v>
      </c>
      <c r="E68" s="303" t="s">
        <v>21</v>
      </c>
      <c r="F68" s="274" t="s">
        <v>170</v>
      </c>
      <c r="G68" s="236" t="s">
        <v>575</v>
      </c>
      <c r="H68" s="236" t="s">
        <v>204</v>
      </c>
      <c r="I68" s="237"/>
      <c r="J68" s="335"/>
      <c r="K68" s="335"/>
      <c r="L68" s="335">
        <v>0.05</v>
      </c>
      <c r="M68" s="173">
        <f t="shared" si="1"/>
        <v>0.05</v>
      </c>
      <c r="O68" s="173"/>
      <c r="P68" s="187"/>
    </row>
    <row r="69" spans="1:17" ht="15.75" customHeight="1" x14ac:dyDescent="0.2">
      <c r="A69" s="223" t="s">
        <v>9</v>
      </c>
      <c r="B69" s="228" t="s">
        <v>10</v>
      </c>
      <c r="C69" s="229" t="s">
        <v>40</v>
      </c>
      <c r="D69" s="241" t="s">
        <v>115</v>
      </c>
      <c r="E69" s="241" t="s">
        <v>13</v>
      </c>
      <c r="F69" s="260" t="s">
        <v>116</v>
      </c>
      <c r="G69" s="236" t="s">
        <v>31</v>
      </c>
      <c r="H69" s="232" t="s">
        <v>204</v>
      </c>
      <c r="I69" s="237"/>
      <c r="J69" s="335"/>
      <c r="K69" s="335"/>
      <c r="L69" s="335">
        <v>0.1</v>
      </c>
      <c r="M69" s="173">
        <f t="shared" si="1"/>
        <v>0.1</v>
      </c>
      <c r="O69" s="173"/>
      <c r="P69" s="187"/>
      <c r="Q69" s="180" t="s">
        <v>149</v>
      </c>
    </row>
    <row r="70" spans="1:17" ht="15.75" customHeight="1" x14ac:dyDescent="0.2">
      <c r="A70" s="223" t="s">
        <v>9</v>
      </c>
      <c r="B70" s="228" t="s">
        <v>10</v>
      </c>
      <c r="C70" s="229" t="s">
        <v>40</v>
      </c>
      <c r="D70" s="277" t="s">
        <v>115</v>
      </c>
      <c r="E70" s="229" t="s">
        <v>13</v>
      </c>
      <c r="F70" s="364" t="s">
        <v>116</v>
      </c>
      <c r="G70" s="236" t="s">
        <v>45</v>
      </c>
      <c r="H70" s="232" t="s">
        <v>204</v>
      </c>
      <c r="I70" s="237"/>
      <c r="J70" s="335"/>
      <c r="K70" s="335"/>
      <c r="L70" s="335">
        <v>0.05</v>
      </c>
      <c r="M70" s="173">
        <f t="shared" si="1"/>
        <v>0.05</v>
      </c>
      <c r="O70" s="173"/>
      <c r="P70" s="187"/>
    </row>
    <row r="71" spans="1:17" ht="15.75" customHeight="1" x14ac:dyDescent="0.2">
      <c r="A71" s="223" t="s">
        <v>9</v>
      </c>
      <c r="B71" s="228" t="s">
        <v>10</v>
      </c>
      <c r="C71" s="229" t="s">
        <v>40</v>
      </c>
      <c r="D71" s="241" t="s">
        <v>47</v>
      </c>
      <c r="E71" s="229" t="s">
        <v>13</v>
      </c>
      <c r="F71" s="260" t="s">
        <v>653</v>
      </c>
      <c r="G71" s="236" t="s">
        <v>276</v>
      </c>
      <c r="H71" s="232" t="s">
        <v>204</v>
      </c>
      <c r="I71" s="237"/>
      <c r="J71" s="335"/>
      <c r="K71" s="335"/>
      <c r="L71" s="335">
        <v>0.2</v>
      </c>
      <c r="M71" s="173">
        <f t="shared" si="1"/>
        <v>0.2</v>
      </c>
      <c r="O71" s="173"/>
      <c r="P71" s="187"/>
    </row>
    <row r="72" spans="1:17" ht="15.75" customHeight="1" x14ac:dyDescent="0.2">
      <c r="A72" s="223" t="s">
        <v>9</v>
      </c>
      <c r="B72" s="228" t="s">
        <v>10</v>
      </c>
      <c r="C72" s="229" t="s">
        <v>40</v>
      </c>
      <c r="D72" s="277" t="s">
        <v>47</v>
      </c>
      <c r="E72" s="229" t="s">
        <v>13</v>
      </c>
      <c r="F72" s="364" t="s">
        <v>653</v>
      </c>
      <c r="G72" s="365" t="s">
        <v>539</v>
      </c>
      <c r="H72" s="232" t="s">
        <v>204</v>
      </c>
      <c r="I72" s="237"/>
      <c r="J72" s="335"/>
      <c r="K72" s="335"/>
      <c r="L72" s="335">
        <v>0.2</v>
      </c>
      <c r="M72" s="173">
        <f t="shared" si="1"/>
        <v>0.2</v>
      </c>
      <c r="O72" s="173"/>
      <c r="P72" s="187"/>
      <c r="Q72" s="180" t="s">
        <v>149</v>
      </c>
    </row>
    <row r="73" spans="1:17" s="219" customFormat="1" ht="15.75" customHeight="1" x14ac:dyDescent="0.2">
      <c r="A73" s="223" t="s">
        <v>9</v>
      </c>
      <c r="B73" s="228" t="s">
        <v>10</v>
      </c>
      <c r="C73" s="229" t="s">
        <v>40</v>
      </c>
      <c r="D73" s="229" t="s">
        <v>47</v>
      </c>
      <c r="E73" s="230" t="s">
        <v>13</v>
      </c>
      <c r="F73" s="232" t="s">
        <v>653</v>
      </c>
      <c r="G73" s="432" t="s">
        <v>779</v>
      </c>
      <c r="H73" s="232" t="s">
        <v>204</v>
      </c>
      <c r="I73" s="240"/>
      <c r="J73" s="234"/>
      <c r="K73" s="234"/>
      <c r="L73" s="234">
        <v>0.25</v>
      </c>
      <c r="M73" s="172">
        <f t="shared" si="1"/>
        <v>0.25</v>
      </c>
      <c r="O73" s="218"/>
      <c r="P73" s="220"/>
      <c r="Q73" s="219" t="s">
        <v>146</v>
      </c>
    </row>
    <row r="74" spans="1:17" s="219" customFormat="1" ht="15.75" customHeight="1" x14ac:dyDescent="0.2">
      <c r="A74" s="223" t="s">
        <v>9</v>
      </c>
      <c r="B74" s="228" t="s">
        <v>10</v>
      </c>
      <c r="C74" s="229" t="s">
        <v>40</v>
      </c>
      <c r="D74" s="229" t="s">
        <v>47</v>
      </c>
      <c r="E74" s="230" t="s">
        <v>13</v>
      </c>
      <c r="F74" s="232" t="s">
        <v>783</v>
      </c>
      <c r="G74" s="432" t="s">
        <v>539</v>
      </c>
      <c r="H74" s="232" t="s">
        <v>204</v>
      </c>
      <c r="I74" s="240"/>
      <c r="J74" s="234"/>
      <c r="K74" s="234"/>
      <c r="L74" s="234">
        <v>0.2</v>
      </c>
      <c r="M74" s="172">
        <f t="shared" si="1"/>
        <v>0.2</v>
      </c>
      <c r="O74" s="218"/>
      <c r="P74" s="220"/>
      <c r="Q74" s="180" t="s">
        <v>149</v>
      </c>
    </row>
    <row r="75" spans="1:17" ht="15.75" customHeight="1" x14ac:dyDescent="0.2">
      <c r="A75" s="223" t="s">
        <v>9</v>
      </c>
      <c r="B75" s="228" t="s">
        <v>10</v>
      </c>
      <c r="C75" s="229" t="s">
        <v>40</v>
      </c>
      <c r="D75" s="230" t="s">
        <v>117</v>
      </c>
      <c r="E75" s="230" t="s">
        <v>13</v>
      </c>
      <c r="F75" s="231" t="s">
        <v>159</v>
      </c>
      <c r="G75" s="232" t="s">
        <v>276</v>
      </c>
      <c r="H75" s="232" t="s">
        <v>204</v>
      </c>
      <c r="I75" s="240"/>
      <c r="J75" s="234"/>
      <c r="K75" s="234"/>
      <c r="L75" s="234">
        <v>0.2</v>
      </c>
      <c r="M75" s="172">
        <f t="shared" ref="M75:M106" si="2">SUM(I75:L75)</f>
        <v>0.2</v>
      </c>
      <c r="O75" s="172"/>
      <c r="P75" s="186"/>
    </row>
    <row r="76" spans="1:17" ht="15.75" customHeight="1" x14ac:dyDescent="0.2">
      <c r="A76" s="223" t="s">
        <v>9</v>
      </c>
      <c r="B76" s="228" t="s">
        <v>10</v>
      </c>
      <c r="C76" s="229" t="s">
        <v>40</v>
      </c>
      <c r="D76" s="230" t="s">
        <v>117</v>
      </c>
      <c r="E76" s="230" t="s">
        <v>13</v>
      </c>
      <c r="F76" s="231" t="s">
        <v>617</v>
      </c>
      <c r="G76" s="232" t="s">
        <v>532</v>
      </c>
      <c r="H76" s="232" t="s">
        <v>204</v>
      </c>
      <c r="I76" s="240"/>
      <c r="J76" s="234"/>
      <c r="K76" s="234"/>
      <c r="L76" s="234">
        <v>0.1</v>
      </c>
      <c r="M76" s="172">
        <f t="shared" si="2"/>
        <v>0.1</v>
      </c>
      <c r="O76" s="172"/>
      <c r="P76" s="186"/>
    </row>
    <row r="77" spans="1:17" ht="15.75" customHeight="1" x14ac:dyDescent="0.2">
      <c r="A77" s="223" t="s">
        <v>9</v>
      </c>
      <c r="B77" s="228" t="s">
        <v>10</v>
      </c>
      <c r="C77" s="229" t="s">
        <v>40</v>
      </c>
      <c r="D77" s="241" t="s">
        <v>53</v>
      </c>
      <c r="E77" s="230" t="s">
        <v>13</v>
      </c>
      <c r="F77" s="231" t="s">
        <v>144</v>
      </c>
      <c r="G77" s="232" t="s">
        <v>523</v>
      </c>
      <c r="H77" s="232" t="s">
        <v>204</v>
      </c>
      <c r="I77" s="240"/>
      <c r="J77" s="234"/>
      <c r="K77" s="234"/>
      <c r="L77" s="243">
        <v>0.25</v>
      </c>
      <c r="M77" s="172">
        <f t="shared" si="2"/>
        <v>0.25</v>
      </c>
      <c r="O77" s="172"/>
      <c r="P77" s="186"/>
      <c r="Q77" s="219" t="s">
        <v>146</v>
      </c>
    </row>
    <row r="78" spans="1:17" ht="15.75" customHeight="1" x14ac:dyDescent="0.2">
      <c r="A78" s="223" t="s">
        <v>9</v>
      </c>
      <c r="B78" s="228" t="s">
        <v>10</v>
      </c>
      <c r="C78" s="250" t="s">
        <v>40</v>
      </c>
      <c r="D78" s="251" t="s">
        <v>58</v>
      </c>
      <c r="E78" s="251" t="s">
        <v>39</v>
      </c>
      <c r="F78" s="252" t="s">
        <v>39</v>
      </c>
      <c r="G78" s="253"/>
      <c r="H78" s="254"/>
      <c r="I78" s="255"/>
      <c r="J78" s="174"/>
      <c r="K78" s="174"/>
      <c r="L78" s="174">
        <f>SUM(L43:L77)</f>
        <v>4.25</v>
      </c>
      <c r="M78" s="175">
        <f t="shared" si="2"/>
        <v>4.25</v>
      </c>
      <c r="O78" s="175"/>
      <c r="P78" s="188"/>
    </row>
    <row r="79" spans="1:17" ht="15.75" customHeight="1" x14ac:dyDescent="0.2">
      <c r="A79" s="223" t="s">
        <v>9</v>
      </c>
      <c r="B79" s="265" t="s">
        <v>10</v>
      </c>
      <c r="C79" s="266" t="s">
        <v>59</v>
      </c>
      <c r="D79" s="266" t="s">
        <v>39</v>
      </c>
      <c r="E79" s="266" t="s">
        <v>39</v>
      </c>
      <c r="F79" s="252" t="s">
        <v>39</v>
      </c>
      <c r="G79" s="253"/>
      <c r="H79" s="267"/>
      <c r="I79" s="268">
        <f>I42</f>
        <v>2.63</v>
      </c>
      <c r="J79" s="269">
        <f>J42</f>
        <v>0.45</v>
      </c>
      <c r="K79" s="269">
        <f>K42</f>
        <v>3.45</v>
      </c>
      <c r="L79" s="269">
        <f>L78</f>
        <v>4.25</v>
      </c>
      <c r="M79" s="270">
        <f t="shared" si="2"/>
        <v>10.780000000000001</v>
      </c>
      <c r="O79" s="189"/>
      <c r="P79" s="190"/>
    </row>
    <row r="80" spans="1:17" ht="12.75" customHeight="1" x14ac:dyDescent="0.2">
      <c r="A80" s="223" t="s">
        <v>9</v>
      </c>
      <c r="B80" s="228" t="s">
        <v>430</v>
      </c>
      <c r="C80" s="229" t="s">
        <v>11</v>
      </c>
      <c r="D80" s="230" t="s">
        <v>18</v>
      </c>
      <c r="E80" s="230" t="s">
        <v>13</v>
      </c>
      <c r="F80" s="231" t="s">
        <v>19</v>
      </c>
      <c r="G80" s="232" t="s">
        <v>858</v>
      </c>
      <c r="H80" s="232" t="s">
        <v>205</v>
      </c>
      <c r="I80" s="240"/>
      <c r="J80" s="234"/>
      <c r="K80" s="234">
        <v>0.35</v>
      </c>
      <c r="L80" s="234"/>
      <c r="M80" s="172">
        <f t="shared" si="2"/>
        <v>0.35</v>
      </c>
      <c r="O80" s="172"/>
      <c r="P80" s="186"/>
    </row>
    <row r="81" spans="1:16" ht="12.75" customHeight="1" x14ac:dyDescent="0.2">
      <c r="A81" s="223" t="s">
        <v>9</v>
      </c>
      <c r="B81" s="228" t="s">
        <v>430</v>
      </c>
      <c r="C81" s="229" t="s">
        <v>11</v>
      </c>
      <c r="D81" s="230" t="s">
        <v>28</v>
      </c>
      <c r="E81" s="230" t="s">
        <v>13</v>
      </c>
      <c r="F81" s="231" t="s">
        <v>62</v>
      </c>
      <c r="G81" s="232" t="s">
        <v>63</v>
      </c>
      <c r="H81" s="232" t="s">
        <v>205</v>
      </c>
      <c r="I81" s="240"/>
      <c r="J81" s="234"/>
      <c r="K81" s="234">
        <v>0.2</v>
      </c>
      <c r="L81" s="234"/>
      <c r="M81" s="172">
        <f t="shared" si="2"/>
        <v>0.2</v>
      </c>
      <c r="O81" s="172"/>
      <c r="P81" s="186"/>
    </row>
    <row r="82" spans="1:16" ht="12.75" customHeight="1" x14ac:dyDescent="0.2">
      <c r="A82" s="223" t="s">
        <v>9</v>
      </c>
      <c r="B82" s="228" t="s">
        <v>430</v>
      </c>
      <c r="C82" s="229" t="s">
        <v>11</v>
      </c>
      <c r="D82" s="230" t="s">
        <v>28</v>
      </c>
      <c r="E82" s="230" t="s">
        <v>72</v>
      </c>
      <c r="F82" s="231" t="s">
        <v>391</v>
      </c>
      <c r="G82" s="232" t="s">
        <v>63</v>
      </c>
      <c r="H82" s="232" t="s">
        <v>165</v>
      </c>
      <c r="I82" s="240"/>
      <c r="J82" s="234">
        <v>0.25</v>
      </c>
      <c r="K82" s="234"/>
      <c r="L82" s="234"/>
      <c r="M82" s="172">
        <f t="shared" si="2"/>
        <v>0.25</v>
      </c>
      <c r="O82" s="172"/>
      <c r="P82" s="186"/>
    </row>
    <row r="83" spans="1:16" ht="37.5" customHeight="1" x14ac:dyDescent="0.2">
      <c r="A83" s="223" t="s">
        <v>9</v>
      </c>
      <c r="B83" s="228" t="s">
        <v>430</v>
      </c>
      <c r="C83" s="229" t="s">
        <v>11</v>
      </c>
      <c r="D83" s="271" t="s">
        <v>32</v>
      </c>
      <c r="E83" s="244" t="s">
        <v>25</v>
      </c>
      <c r="F83" s="272" t="s">
        <v>155</v>
      </c>
      <c r="G83" s="232" t="s">
        <v>559</v>
      </c>
      <c r="H83" s="232" t="s">
        <v>143</v>
      </c>
      <c r="I83" s="240">
        <v>0.25</v>
      </c>
      <c r="J83" s="234"/>
      <c r="K83" s="234"/>
      <c r="L83" s="234"/>
      <c r="M83" s="172">
        <f t="shared" si="2"/>
        <v>0.25</v>
      </c>
      <c r="O83" s="172"/>
      <c r="P83" s="186"/>
    </row>
    <row r="84" spans="1:16" ht="50.1" customHeight="1" x14ac:dyDescent="0.2">
      <c r="A84" s="223" t="s">
        <v>9</v>
      </c>
      <c r="B84" s="228" t="s">
        <v>430</v>
      </c>
      <c r="C84" s="229" t="s">
        <v>11</v>
      </c>
      <c r="D84" s="273" t="s">
        <v>32</v>
      </c>
      <c r="E84" s="273" t="s">
        <v>25</v>
      </c>
      <c r="F84" s="274" t="s">
        <v>155</v>
      </c>
      <c r="G84" s="262" t="s">
        <v>207</v>
      </c>
      <c r="H84" s="262" t="s">
        <v>143</v>
      </c>
      <c r="I84" s="263">
        <v>0.25</v>
      </c>
      <c r="J84" s="264"/>
      <c r="K84" s="264"/>
      <c r="L84" s="264"/>
      <c r="M84" s="176">
        <f t="shared" si="2"/>
        <v>0.25</v>
      </c>
      <c r="O84" s="176"/>
      <c r="P84" s="191"/>
    </row>
    <row r="85" spans="1:16" ht="37.5" customHeight="1" x14ac:dyDescent="0.2">
      <c r="A85" s="223" t="s">
        <v>9</v>
      </c>
      <c r="B85" s="228" t="s">
        <v>430</v>
      </c>
      <c r="C85" s="229" t="s">
        <v>11</v>
      </c>
      <c r="D85" s="229" t="s">
        <v>32</v>
      </c>
      <c r="E85" s="229" t="s">
        <v>66</v>
      </c>
      <c r="F85" s="260" t="s">
        <v>180</v>
      </c>
      <c r="G85" s="236" t="s">
        <v>208</v>
      </c>
      <c r="H85" s="236" t="s">
        <v>143</v>
      </c>
      <c r="I85" s="237">
        <v>0.25</v>
      </c>
      <c r="J85" s="335"/>
      <c r="K85" s="335"/>
      <c r="L85" s="335"/>
      <c r="M85" s="173">
        <f t="shared" si="2"/>
        <v>0.25</v>
      </c>
      <c r="O85" s="173"/>
      <c r="P85" s="187"/>
    </row>
    <row r="86" spans="1:16" ht="50.1" customHeight="1" x14ac:dyDescent="0.2">
      <c r="A86" s="223" t="s">
        <v>9</v>
      </c>
      <c r="B86" s="228" t="s">
        <v>430</v>
      </c>
      <c r="C86" s="229" t="s">
        <v>11</v>
      </c>
      <c r="D86" s="229" t="s">
        <v>32</v>
      </c>
      <c r="E86" s="229" t="s">
        <v>66</v>
      </c>
      <c r="F86" s="231" t="s">
        <v>65</v>
      </c>
      <c r="G86" s="232" t="s">
        <v>370</v>
      </c>
      <c r="H86" s="232" t="s">
        <v>143</v>
      </c>
      <c r="I86" s="240">
        <v>0.2</v>
      </c>
      <c r="J86" s="234"/>
      <c r="K86" s="234"/>
      <c r="L86" s="234"/>
      <c r="M86" s="172">
        <f t="shared" si="2"/>
        <v>0.2</v>
      </c>
      <c r="O86" s="172"/>
      <c r="P86" s="186"/>
    </row>
    <row r="87" spans="1:16" ht="37.5" customHeight="1" x14ac:dyDescent="0.2">
      <c r="A87" s="223" t="s">
        <v>9</v>
      </c>
      <c r="B87" s="228" t="s">
        <v>430</v>
      </c>
      <c r="C87" s="229" t="s">
        <v>11</v>
      </c>
      <c r="D87" s="229" t="s">
        <v>32</v>
      </c>
      <c r="E87" s="230" t="s">
        <v>36</v>
      </c>
      <c r="F87" s="231" t="s">
        <v>154</v>
      </c>
      <c r="G87" s="232" t="s">
        <v>375</v>
      </c>
      <c r="H87" s="232" t="s">
        <v>143</v>
      </c>
      <c r="I87" s="240">
        <v>0.15</v>
      </c>
      <c r="J87" s="234"/>
      <c r="K87" s="234"/>
      <c r="L87" s="234"/>
      <c r="M87" s="172">
        <f t="shared" si="2"/>
        <v>0.15</v>
      </c>
      <c r="O87" s="172"/>
      <c r="P87" s="186"/>
    </row>
    <row r="88" spans="1:16" ht="12.75" customHeight="1" x14ac:dyDescent="0.2">
      <c r="A88" s="223" t="s">
        <v>9</v>
      </c>
      <c r="B88" s="228" t="s">
        <v>430</v>
      </c>
      <c r="C88" s="250" t="s">
        <v>11</v>
      </c>
      <c r="D88" s="251" t="s">
        <v>38</v>
      </c>
      <c r="E88" s="251" t="s">
        <v>39</v>
      </c>
      <c r="F88" s="252" t="s">
        <v>39</v>
      </c>
      <c r="G88" s="253"/>
      <c r="H88" s="254"/>
      <c r="I88" s="255">
        <f>SUM(I80:I87)</f>
        <v>1.0999999999999999</v>
      </c>
      <c r="J88" s="174">
        <f>SUM(J80:J87)</f>
        <v>0.25</v>
      </c>
      <c r="K88" s="174">
        <f>SUM(K80:K87)</f>
        <v>0.55000000000000004</v>
      </c>
      <c r="L88" s="174"/>
      <c r="M88" s="175">
        <f t="shared" si="2"/>
        <v>1.9</v>
      </c>
      <c r="O88" s="175"/>
      <c r="P88" s="188"/>
    </row>
    <row r="89" spans="1:16" ht="12.75" customHeight="1" x14ac:dyDescent="0.2">
      <c r="A89" s="223" t="s">
        <v>9</v>
      </c>
      <c r="B89" s="228" t="s">
        <v>430</v>
      </c>
      <c r="C89" s="229" t="s">
        <v>40</v>
      </c>
      <c r="D89" s="230" t="s">
        <v>70</v>
      </c>
      <c r="E89" s="230" t="s">
        <v>25</v>
      </c>
      <c r="F89" s="231" t="s">
        <v>71</v>
      </c>
      <c r="G89" s="232" t="s">
        <v>68</v>
      </c>
      <c r="H89" s="232" t="s">
        <v>204</v>
      </c>
      <c r="I89" s="240"/>
      <c r="J89" s="234"/>
      <c r="K89" s="234"/>
      <c r="L89" s="234">
        <v>0.05</v>
      </c>
      <c r="M89" s="172">
        <f t="shared" si="2"/>
        <v>0.05</v>
      </c>
      <c r="O89" s="172"/>
      <c r="P89" s="186"/>
    </row>
    <row r="90" spans="1:16" ht="12.75" customHeight="1" x14ac:dyDescent="0.2">
      <c r="A90" s="223" t="s">
        <v>9</v>
      </c>
      <c r="B90" s="228" t="s">
        <v>430</v>
      </c>
      <c r="C90" s="229" t="s">
        <v>40</v>
      </c>
      <c r="D90" s="230" t="s">
        <v>42</v>
      </c>
      <c r="E90" s="230" t="s">
        <v>72</v>
      </c>
      <c r="F90" s="231" t="s">
        <v>536</v>
      </c>
      <c r="G90" s="231" t="s">
        <v>537</v>
      </c>
      <c r="H90" s="232" t="s">
        <v>204</v>
      </c>
      <c r="I90" s="240"/>
      <c r="J90" s="234"/>
      <c r="K90" s="234"/>
      <c r="L90" s="234">
        <v>0.2</v>
      </c>
      <c r="M90" s="172">
        <f t="shared" si="2"/>
        <v>0.2</v>
      </c>
      <c r="O90" s="172"/>
      <c r="P90" s="186"/>
    </row>
    <row r="91" spans="1:16" ht="12.75" customHeight="1" x14ac:dyDescent="0.2">
      <c r="A91" s="223" t="s">
        <v>9</v>
      </c>
      <c r="B91" s="228" t="s">
        <v>430</v>
      </c>
      <c r="C91" s="229" t="s">
        <v>40</v>
      </c>
      <c r="D91" s="230" t="s">
        <v>47</v>
      </c>
      <c r="E91" s="230" t="s">
        <v>13</v>
      </c>
      <c r="F91" s="231" t="s">
        <v>782</v>
      </c>
      <c r="G91" s="231" t="s">
        <v>781</v>
      </c>
      <c r="H91" s="232" t="s">
        <v>204</v>
      </c>
      <c r="I91" s="240"/>
      <c r="J91" s="234"/>
      <c r="K91" s="234"/>
      <c r="L91" s="234">
        <v>0.1</v>
      </c>
      <c r="M91" s="172">
        <f t="shared" si="2"/>
        <v>0.1</v>
      </c>
      <c r="O91" s="172"/>
      <c r="P91" s="186"/>
    </row>
    <row r="92" spans="1:16" ht="12.75" customHeight="1" x14ac:dyDescent="0.2">
      <c r="A92" s="223" t="s">
        <v>9</v>
      </c>
      <c r="B92" s="228" t="s">
        <v>430</v>
      </c>
      <c r="C92" s="229" t="s">
        <v>40</v>
      </c>
      <c r="D92" s="230" t="s">
        <v>47</v>
      </c>
      <c r="E92" s="230" t="s">
        <v>13</v>
      </c>
      <c r="F92" s="231" t="s">
        <v>783</v>
      </c>
      <c r="G92" s="231" t="s">
        <v>784</v>
      </c>
      <c r="H92" s="232" t="s">
        <v>204</v>
      </c>
      <c r="I92" s="240"/>
      <c r="J92" s="234"/>
      <c r="K92" s="234"/>
      <c r="L92" s="234">
        <v>0.1</v>
      </c>
      <c r="M92" s="172">
        <f t="shared" si="2"/>
        <v>0.1</v>
      </c>
      <c r="O92" s="172"/>
      <c r="P92" s="186"/>
    </row>
    <row r="93" spans="1:16" ht="12.75" customHeight="1" x14ac:dyDescent="0.2">
      <c r="A93" s="223" t="s">
        <v>9</v>
      </c>
      <c r="B93" s="228" t="s">
        <v>430</v>
      </c>
      <c r="C93" s="250" t="s">
        <v>40</v>
      </c>
      <c r="D93" s="251" t="s">
        <v>58</v>
      </c>
      <c r="E93" s="251" t="s">
        <v>39</v>
      </c>
      <c r="F93" s="252" t="s">
        <v>39</v>
      </c>
      <c r="G93" s="253"/>
      <c r="H93" s="254"/>
      <c r="I93" s="255"/>
      <c r="J93" s="174"/>
      <c r="K93" s="174"/>
      <c r="L93" s="174">
        <f>SUM(L89:L92)</f>
        <v>0.44999999999999996</v>
      </c>
      <c r="M93" s="175">
        <f t="shared" si="2"/>
        <v>0.44999999999999996</v>
      </c>
      <c r="O93" s="175"/>
      <c r="P93" s="188"/>
    </row>
    <row r="94" spans="1:16" ht="12.75" customHeight="1" x14ac:dyDescent="0.2">
      <c r="A94" s="223" t="s">
        <v>9</v>
      </c>
      <c r="B94" s="265" t="s">
        <v>430</v>
      </c>
      <c r="C94" s="266" t="s">
        <v>59</v>
      </c>
      <c r="D94" s="266" t="s">
        <v>39</v>
      </c>
      <c r="E94" s="266" t="s">
        <v>39</v>
      </c>
      <c r="F94" s="252" t="s">
        <v>39</v>
      </c>
      <c r="G94" s="253"/>
      <c r="H94" s="267"/>
      <c r="I94" s="268">
        <f>I88</f>
        <v>1.0999999999999999</v>
      </c>
      <c r="J94" s="269">
        <f>J88</f>
        <v>0.25</v>
      </c>
      <c r="K94" s="269">
        <f>K88</f>
        <v>0.55000000000000004</v>
      </c>
      <c r="L94" s="269">
        <f>L93</f>
        <v>0.44999999999999996</v>
      </c>
      <c r="M94" s="270">
        <f t="shared" si="2"/>
        <v>2.3499999999999996</v>
      </c>
      <c r="O94" s="189"/>
      <c r="P94" s="190"/>
    </row>
    <row r="95" spans="1:16" ht="25.5" customHeight="1" x14ac:dyDescent="0.2">
      <c r="A95" s="223" t="s">
        <v>9</v>
      </c>
      <c r="B95" s="233" t="s">
        <v>429</v>
      </c>
      <c r="C95" s="230" t="s">
        <v>11</v>
      </c>
      <c r="D95" s="230" t="s">
        <v>32</v>
      </c>
      <c r="E95" s="230" t="s">
        <v>36</v>
      </c>
      <c r="F95" s="231" t="s">
        <v>154</v>
      </c>
      <c r="G95" s="232" t="s">
        <v>209</v>
      </c>
      <c r="H95" s="232" t="s">
        <v>143</v>
      </c>
      <c r="I95" s="240">
        <v>0.2</v>
      </c>
      <c r="J95" s="234"/>
      <c r="K95" s="234"/>
      <c r="L95" s="234"/>
      <c r="M95" s="172">
        <f t="shared" si="2"/>
        <v>0.2</v>
      </c>
      <c r="O95" s="172"/>
      <c r="P95" s="186"/>
    </row>
    <row r="96" spans="1:16" ht="25.5" customHeight="1" x14ac:dyDescent="0.2">
      <c r="A96" s="223" t="s">
        <v>9</v>
      </c>
      <c r="B96" s="233" t="s">
        <v>429</v>
      </c>
      <c r="C96" s="230" t="s">
        <v>11</v>
      </c>
      <c r="D96" s="230" t="s">
        <v>32</v>
      </c>
      <c r="E96" s="230" t="s">
        <v>36</v>
      </c>
      <c r="F96" s="231" t="s">
        <v>913</v>
      </c>
      <c r="G96" s="232" t="s">
        <v>914</v>
      </c>
      <c r="H96" s="232" t="s">
        <v>143</v>
      </c>
      <c r="I96" s="240">
        <v>0.25</v>
      </c>
      <c r="J96" s="234"/>
      <c r="K96" s="234"/>
      <c r="L96" s="234"/>
      <c r="M96" s="172">
        <f t="shared" si="2"/>
        <v>0.25</v>
      </c>
      <c r="O96" s="172"/>
      <c r="P96" s="186"/>
    </row>
    <row r="97" spans="1:16" ht="25.5" customHeight="1" x14ac:dyDescent="0.2">
      <c r="A97" s="223" t="s">
        <v>9</v>
      </c>
      <c r="B97" s="228" t="s">
        <v>429</v>
      </c>
      <c r="C97" s="230" t="s">
        <v>11</v>
      </c>
      <c r="D97" s="230" t="s">
        <v>350</v>
      </c>
      <c r="E97" s="230" t="s">
        <v>13</v>
      </c>
      <c r="F97" s="231" t="s">
        <v>351</v>
      </c>
      <c r="G97" s="232" t="s">
        <v>693</v>
      </c>
      <c r="H97" s="232" t="s">
        <v>205</v>
      </c>
      <c r="I97" s="240"/>
      <c r="J97" s="234"/>
      <c r="K97" s="234">
        <v>0.05</v>
      </c>
      <c r="L97" s="234"/>
      <c r="M97" s="172">
        <f t="shared" si="2"/>
        <v>0.05</v>
      </c>
      <c r="O97" s="172"/>
      <c r="P97" s="186"/>
    </row>
    <row r="98" spans="1:16" ht="12.75" customHeight="1" x14ac:dyDescent="0.2">
      <c r="A98" s="223" t="s">
        <v>9</v>
      </c>
      <c r="B98" s="228" t="s">
        <v>429</v>
      </c>
      <c r="C98" s="250" t="s">
        <v>11</v>
      </c>
      <c r="D98" s="251" t="s">
        <v>38</v>
      </c>
      <c r="E98" s="251" t="s">
        <v>39</v>
      </c>
      <c r="F98" s="252" t="s">
        <v>39</v>
      </c>
      <c r="G98" s="253"/>
      <c r="H98" s="254"/>
      <c r="I98" s="255">
        <f>SUM(I95:I97)</f>
        <v>0.45</v>
      </c>
      <c r="J98" s="174">
        <f>SUM(J95:J97)</f>
        <v>0</v>
      </c>
      <c r="K98" s="174">
        <f>SUM(K95:K97)</f>
        <v>0.05</v>
      </c>
      <c r="L98" s="174"/>
      <c r="M98" s="175">
        <f t="shared" si="2"/>
        <v>0.5</v>
      </c>
      <c r="O98" s="175"/>
      <c r="P98" s="188"/>
    </row>
    <row r="99" spans="1:16" ht="12.75" customHeight="1" x14ac:dyDescent="0.2">
      <c r="A99" s="223" t="s">
        <v>9</v>
      </c>
      <c r="B99" s="275" t="s">
        <v>429</v>
      </c>
      <c r="C99" s="266" t="s">
        <v>59</v>
      </c>
      <c r="D99" s="266" t="s">
        <v>39</v>
      </c>
      <c r="E99" s="266" t="s">
        <v>39</v>
      </c>
      <c r="F99" s="252" t="s">
        <v>39</v>
      </c>
      <c r="G99" s="253"/>
      <c r="H99" s="267"/>
      <c r="I99" s="268">
        <f>I98</f>
        <v>0.45</v>
      </c>
      <c r="J99" s="269">
        <f>J98</f>
        <v>0</v>
      </c>
      <c r="K99" s="269">
        <f>K98</f>
        <v>0.05</v>
      </c>
      <c r="L99" s="269"/>
      <c r="M99" s="270">
        <f t="shared" si="2"/>
        <v>0.5</v>
      </c>
      <c r="O99" s="189"/>
      <c r="P99" s="190"/>
    </row>
    <row r="100" spans="1:16" ht="12.75" customHeight="1" x14ac:dyDescent="0.2">
      <c r="A100" s="223" t="s">
        <v>9</v>
      </c>
      <c r="B100" s="276" t="s">
        <v>73</v>
      </c>
      <c r="C100" s="229" t="s">
        <v>11</v>
      </c>
      <c r="D100" s="230" t="s">
        <v>350</v>
      </c>
      <c r="E100" s="279" t="s">
        <v>13</v>
      </c>
      <c r="F100" s="231" t="s">
        <v>351</v>
      </c>
      <c r="G100" s="232" t="s">
        <v>691</v>
      </c>
      <c r="H100" s="232" t="s">
        <v>205</v>
      </c>
      <c r="I100" s="240"/>
      <c r="J100" s="234"/>
      <c r="K100" s="234">
        <v>0.05</v>
      </c>
      <c r="L100" s="234"/>
      <c r="M100" s="172">
        <f t="shared" si="2"/>
        <v>0.05</v>
      </c>
      <c r="O100" s="172"/>
      <c r="P100" s="186"/>
    </row>
    <row r="101" spans="1:16" ht="12.75" customHeight="1" x14ac:dyDescent="0.2">
      <c r="A101" s="223" t="s">
        <v>9</v>
      </c>
      <c r="B101" s="276" t="s">
        <v>73</v>
      </c>
      <c r="C101" s="229" t="s">
        <v>11</v>
      </c>
      <c r="D101" s="230" t="s">
        <v>350</v>
      </c>
      <c r="E101" s="279" t="s">
        <v>13</v>
      </c>
      <c r="F101" s="231" t="s">
        <v>351</v>
      </c>
      <c r="G101" s="232" t="s">
        <v>692</v>
      </c>
      <c r="H101" s="232" t="s">
        <v>205</v>
      </c>
      <c r="I101" s="240"/>
      <c r="J101" s="234"/>
      <c r="K101" s="234">
        <v>0.1</v>
      </c>
      <c r="L101" s="234"/>
      <c r="M101" s="172">
        <f t="shared" si="2"/>
        <v>0.1</v>
      </c>
      <c r="O101" s="172"/>
      <c r="P101" s="186"/>
    </row>
    <row r="102" spans="1:16" ht="12.75" customHeight="1" x14ac:dyDescent="0.2">
      <c r="A102" s="223" t="s">
        <v>9</v>
      </c>
      <c r="B102" s="276" t="s">
        <v>73</v>
      </c>
      <c r="C102" s="229" t="s">
        <v>11</v>
      </c>
      <c r="D102" s="230" t="s">
        <v>698</v>
      </c>
      <c r="E102" s="279" t="s">
        <v>13</v>
      </c>
      <c r="F102" s="231" t="s">
        <v>327</v>
      </c>
      <c r="G102" s="232" t="s">
        <v>699</v>
      </c>
      <c r="H102" s="232" t="s">
        <v>205</v>
      </c>
      <c r="I102" s="240"/>
      <c r="J102" s="234"/>
      <c r="K102" s="234">
        <v>0.05</v>
      </c>
      <c r="L102" s="234"/>
      <c r="M102" s="172">
        <f t="shared" si="2"/>
        <v>0.05</v>
      </c>
      <c r="O102" s="172"/>
      <c r="P102" s="186"/>
    </row>
    <row r="103" spans="1:16" ht="12.75" customHeight="1" x14ac:dyDescent="0.2">
      <c r="A103" s="223" t="s">
        <v>9</v>
      </c>
      <c r="B103" s="276" t="s">
        <v>73</v>
      </c>
      <c r="C103" s="229" t="s">
        <v>11</v>
      </c>
      <c r="D103" s="230" t="s">
        <v>18</v>
      </c>
      <c r="E103" s="279" t="s">
        <v>13</v>
      </c>
      <c r="F103" s="231" t="s">
        <v>19</v>
      </c>
      <c r="G103" s="232" t="s">
        <v>24</v>
      </c>
      <c r="H103" s="232" t="s">
        <v>205</v>
      </c>
      <c r="I103" s="240"/>
      <c r="J103" s="234"/>
      <c r="K103" s="234">
        <v>0.05</v>
      </c>
      <c r="L103" s="234"/>
      <c r="M103" s="172">
        <f t="shared" si="2"/>
        <v>0.05</v>
      </c>
      <c r="O103" s="172"/>
      <c r="P103" s="186"/>
    </row>
    <row r="104" spans="1:16" ht="12.75" customHeight="1" x14ac:dyDescent="0.2">
      <c r="A104" s="223" t="s">
        <v>9</v>
      </c>
      <c r="B104" s="276" t="s">
        <v>73</v>
      </c>
      <c r="C104" s="229" t="s">
        <v>11</v>
      </c>
      <c r="D104" s="230" t="s">
        <v>18</v>
      </c>
      <c r="E104" s="279" t="s">
        <v>13</v>
      </c>
      <c r="F104" s="231" t="s">
        <v>860</v>
      </c>
      <c r="G104" s="232" t="s">
        <v>24</v>
      </c>
      <c r="H104" s="232" t="s">
        <v>205</v>
      </c>
      <c r="I104" s="240"/>
      <c r="J104" s="234"/>
      <c r="K104" s="234">
        <v>0.05</v>
      </c>
      <c r="L104" s="234"/>
      <c r="M104" s="172">
        <f t="shared" si="2"/>
        <v>0.05</v>
      </c>
      <c r="O104" s="172"/>
      <c r="P104" s="186"/>
    </row>
    <row r="105" spans="1:16" ht="12.75" customHeight="1" x14ac:dyDescent="0.2">
      <c r="A105" s="223" t="s">
        <v>9</v>
      </c>
      <c r="B105" s="228" t="s">
        <v>73</v>
      </c>
      <c r="C105" s="229" t="s">
        <v>11</v>
      </c>
      <c r="D105" s="230" t="s">
        <v>716</v>
      </c>
      <c r="E105" s="258" t="s">
        <v>13</v>
      </c>
      <c r="F105" s="231" t="s">
        <v>717</v>
      </c>
      <c r="G105" s="232" t="s">
        <v>554</v>
      </c>
      <c r="H105" s="232" t="s">
        <v>205</v>
      </c>
      <c r="I105" s="240"/>
      <c r="J105" s="234"/>
      <c r="K105" s="243">
        <v>0.05</v>
      </c>
      <c r="L105" s="234"/>
      <c r="M105" s="172">
        <f t="shared" si="2"/>
        <v>0.05</v>
      </c>
      <c r="O105" s="172"/>
      <c r="P105" s="186"/>
    </row>
    <row r="106" spans="1:16" ht="12.75" customHeight="1" x14ac:dyDescent="0.2">
      <c r="A106" s="223" t="s">
        <v>9</v>
      </c>
      <c r="B106" s="228" t="s">
        <v>73</v>
      </c>
      <c r="C106" s="229" t="s">
        <v>11</v>
      </c>
      <c r="D106" s="230" t="s">
        <v>362</v>
      </c>
      <c r="E106" s="258" t="s">
        <v>13</v>
      </c>
      <c r="F106" s="231" t="s">
        <v>707</v>
      </c>
      <c r="G106" s="232" t="s">
        <v>708</v>
      </c>
      <c r="H106" s="232" t="s">
        <v>205</v>
      </c>
      <c r="I106" s="240"/>
      <c r="J106" s="234"/>
      <c r="K106" s="243">
        <v>0.05</v>
      </c>
      <c r="L106" s="234"/>
      <c r="M106" s="172">
        <f t="shared" si="2"/>
        <v>0.05</v>
      </c>
      <c r="O106" s="172"/>
      <c r="P106" s="186"/>
    </row>
    <row r="107" spans="1:16" ht="12.75" customHeight="1" x14ac:dyDescent="0.2">
      <c r="A107" s="223" t="s">
        <v>9</v>
      </c>
      <c r="B107" s="228" t="s">
        <v>73</v>
      </c>
      <c r="C107" s="229" t="s">
        <v>11</v>
      </c>
      <c r="D107" s="230" t="s">
        <v>305</v>
      </c>
      <c r="E107" s="241" t="s">
        <v>13</v>
      </c>
      <c r="F107" s="231" t="s">
        <v>545</v>
      </c>
      <c r="G107" s="232" t="s">
        <v>24</v>
      </c>
      <c r="H107" s="232" t="s">
        <v>205</v>
      </c>
      <c r="I107" s="240"/>
      <c r="J107" s="234"/>
      <c r="K107" s="243">
        <v>0.05</v>
      </c>
      <c r="L107" s="234"/>
      <c r="M107" s="172">
        <f t="shared" ref="M107:M138" si="3">SUM(I107:L107)</f>
        <v>0.05</v>
      </c>
      <c r="O107" s="172"/>
      <c r="P107" s="186"/>
    </row>
    <row r="108" spans="1:16" ht="12.75" customHeight="1" x14ac:dyDescent="0.2">
      <c r="A108" s="223" t="s">
        <v>9</v>
      </c>
      <c r="B108" s="228" t="s">
        <v>73</v>
      </c>
      <c r="C108" s="229" t="s">
        <v>11</v>
      </c>
      <c r="D108" s="230" t="s">
        <v>305</v>
      </c>
      <c r="E108" s="241" t="s">
        <v>13</v>
      </c>
      <c r="F108" s="231" t="s">
        <v>168</v>
      </c>
      <c r="G108" s="232" t="s">
        <v>554</v>
      </c>
      <c r="H108" s="232" t="s">
        <v>205</v>
      </c>
      <c r="I108" s="240"/>
      <c r="J108" s="234"/>
      <c r="K108" s="243">
        <v>0.1</v>
      </c>
      <c r="L108" s="234"/>
      <c r="M108" s="172">
        <f t="shared" si="3"/>
        <v>0.1</v>
      </c>
      <c r="O108" s="172"/>
      <c r="P108" s="186"/>
    </row>
    <row r="109" spans="1:16" ht="24.95" customHeight="1" x14ac:dyDescent="0.2">
      <c r="A109" s="223" t="s">
        <v>9</v>
      </c>
      <c r="B109" s="228" t="s">
        <v>73</v>
      </c>
      <c r="C109" s="229" t="s">
        <v>11</v>
      </c>
      <c r="D109" s="230" t="s">
        <v>305</v>
      </c>
      <c r="E109" s="241" t="s">
        <v>72</v>
      </c>
      <c r="F109" s="231" t="s">
        <v>742</v>
      </c>
      <c r="G109" s="232" t="s">
        <v>554</v>
      </c>
      <c r="H109" s="232" t="s">
        <v>205</v>
      </c>
      <c r="I109" s="240"/>
      <c r="J109" s="234"/>
      <c r="K109" s="243">
        <v>0.02</v>
      </c>
      <c r="L109" s="234"/>
      <c r="M109" s="172">
        <f t="shared" si="3"/>
        <v>0.02</v>
      </c>
      <c r="O109" s="172"/>
      <c r="P109" s="186"/>
    </row>
    <row r="110" spans="1:16" ht="25.5" customHeight="1" x14ac:dyDescent="0.2">
      <c r="A110" s="223" t="s">
        <v>9</v>
      </c>
      <c r="B110" s="228" t="s">
        <v>73</v>
      </c>
      <c r="C110" s="230" t="s">
        <v>11</v>
      </c>
      <c r="D110" s="230" t="s">
        <v>305</v>
      </c>
      <c r="E110" s="230" t="s">
        <v>72</v>
      </c>
      <c r="F110" s="231" t="s">
        <v>507</v>
      </c>
      <c r="G110" s="232" t="s">
        <v>744</v>
      </c>
      <c r="H110" s="232" t="s">
        <v>205</v>
      </c>
      <c r="I110" s="240"/>
      <c r="J110" s="234"/>
      <c r="K110" s="234">
        <v>0.02</v>
      </c>
      <c r="L110" s="234"/>
      <c r="M110" s="172">
        <f t="shared" si="3"/>
        <v>0.02</v>
      </c>
      <c r="O110" s="172"/>
      <c r="P110" s="186"/>
    </row>
    <row r="111" spans="1:16" ht="12.75" customHeight="1" x14ac:dyDescent="0.2">
      <c r="A111" s="223" t="s">
        <v>9</v>
      </c>
      <c r="B111" s="228" t="s">
        <v>73</v>
      </c>
      <c r="C111" s="229" t="s">
        <v>11</v>
      </c>
      <c r="D111" s="230" t="s">
        <v>305</v>
      </c>
      <c r="E111" s="241" t="s">
        <v>72</v>
      </c>
      <c r="F111" s="231" t="s">
        <v>586</v>
      </c>
      <c r="G111" s="232" t="s">
        <v>554</v>
      </c>
      <c r="H111" s="232" t="s">
        <v>165</v>
      </c>
      <c r="I111" s="240"/>
      <c r="J111" s="234">
        <v>0.02</v>
      </c>
      <c r="K111" s="243"/>
      <c r="L111" s="234"/>
      <c r="M111" s="172">
        <f t="shared" si="3"/>
        <v>0.02</v>
      </c>
      <c r="O111" s="172"/>
      <c r="P111" s="186"/>
    </row>
    <row r="112" spans="1:16" ht="12.75" customHeight="1" x14ac:dyDescent="0.2">
      <c r="A112" s="223" t="s">
        <v>9</v>
      </c>
      <c r="B112" s="228" t="s">
        <v>73</v>
      </c>
      <c r="C112" s="229" t="s">
        <v>11</v>
      </c>
      <c r="D112" s="230" t="s">
        <v>305</v>
      </c>
      <c r="E112" s="241" t="s">
        <v>72</v>
      </c>
      <c r="F112" s="231" t="s">
        <v>745</v>
      </c>
      <c r="G112" s="232" t="s">
        <v>554</v>
      </c>
      <c r="H112" s="232" t="s">
        <v>165</v>
      </c>
      <c r="I112" s="240"/>
      <c r="J112" s="234">
        <v>0.02</v>
      </c>
      <c r="K112" s="243"/>
      <c r="L112" s="234"/>
      <c r="M112" s="172">
        <f t="shared" si="3"/>
        <v>0.02</v>
      </c>
      <c r="O112" s="172"/>
      <c r="P112" s="186"/>
    </row>
    <row r="113" spans="1:16" ht="12.75" customHeight="1" x14ac:dyDescent="0.2">
      <c r="A113" s="223" t="s">
        <v>9</v>
      </c>
      <c r="B113" s="228" t="s">
        <v>73</v>
      </c>
      <c r="C113" s="229" t="s">
        <v>11</v>
      </c>
      <c r="D113" s="230" t="s">
        <v>305</v>
      </c>
      <c r="E113" s="241" t="s">
        <v>72</v>
      </c>
      <c r="F113" s="231" t="s">
        <v>746</v>
      </c>
      <c r="G113" s="232" t="s">
        <v>554</v>
      </c>
      <c r="H113" s="232" t="s">
        <v>205</v>
      </c>
      <c r="I113" s="240"/>
      <c r="J113" s="234"/>
      <c r="K113" s="243">
        <v>0.02</v>
      </c>
      <c r="L113" s="234"/>
      <c r="M113" s="172">
        <f t="shared" si="3"/>
        <v>0.02</v>
      </c>
      <c r="O113" s="172"/>
      <c r="P113" s="186"/>
    </row>
    <row r="114" spans="1:16" ht="12.75" customHeight="1" x14ac:dyDescent="0.2">
      <c r="A114" s="223" t="s">
        <v>9</v>
      </c>
      <c r="B114" s="228" t="s">
        <v>73</v>
      </c>
      <c r="C114" s="229" t="s">
        <v>11</v>
      </c>
      <c r="D114" s="230" t="s">
        <v>305</v>
      </c>
      <c r="E114" s="241" t="s">
        <v>72</v>
      </c>
      <c r="F114" s="231" t="s">
        <v>748</v>
      </c>
      <c r="G114" s="232" t="s">
        <v>554</v>
      </c>
      <c r="H114" s="232" t="s">
        <v>205</v>
      </c>
      <c r="I114" s="240"/>
      <c r="J114" s="234"/>
      <c r="K114" s="243">
        <v>0.02</v>
      </c>
      <c r="L114" s="234"/>
      <c r="M114" s="172">
        <f t="shared" si="3"/>
        <v>0.02</v>
      </c>
      <c r="O114" s="172"/>
      <c r="P114" s="186"/>
    </row>
    <row r="115" spans="1:16" ht="24.95" customHeight="1" x14ac:dyDescent="0.2">
      <c r="A115" s="223" t="s">
        <v>9</v>
      </c>
      <c r="B115" s="228" t="s">
        <v>73</v>
      </c>
      <c r="C115" s="229" t="s">
        <v>11</v>
      </c>
      <c r="D115" s="230" t="s">
        <v>384</v>
      </c>
      <c r="E115" s="303" t="s">
        <v>13</v>
      </c>
      <c r="F115" s="231" t="s">
        <v>385</v>
      </c>
      <c r="G115" s="232" t="s">
        <v>554</v>
      </c>
      <c r="H115" s="232" t="s">
        <v>205</v>
      </c>
      <c r="I115" s="240"/>
      <c r="J115" s="234"/>
      <c r="K115" s="243">
        <v>0.05</v>
      </c>
      <c r="L115" s="234"/>
      <c r="M115" s="172">
        <f t="shared" si="3"/>
        <v>0.05</v>
      </c>
      <c r="O115" s="172"/>
      <c r="P115" s="186"/>
    </row>
    <row r="116" spans="1:16" ht="24.95" customHeight="1" x14ac:dyDescent="0.2">
      <c r="A116" s="223" t="s">
        <v>9</v>
      </c>
      <c r="B116" s="228" t="s">
        <v>73</v>
      </c>
      <c r="C116" s="229" t="s">
        <v>11</v>
      </c>
      <c r="D116" s="230" t="s">
        <v>315</v>
      </c>
      <c r="E116" s="277" t="s">
        <v>13</v>
      </c>
      <c r="F116" s="231" t="s">
        <v>314</v>
      </c>
      <c r="G116" s="232" t="s">
        <v>533</v>
      </c>
      <c r="H116" s="232" t="s">
        <v>205</v>
      </c>
      <c r="I116" s="240"/>
      <c r="J116" s="234"/>
      <c r="K116" s="243">
        <v>0.1</v>
      </c>
      <c r="L116" s="234"/>
      <c r="M116" s="172">
        <f t="shared" si="3"/>
        <v>0.1</v>
      </c>
      <c r="O116" s="172"/>
      <c r="P116" s="186"/>
    </row>
    <row r="117" spans="1:16" ht="24.95" customHeight="1" x14ac:dyDescent="0.2">
      <c r="A117" s="223" t="s">
        <v>9</v>
      </c>
      <c r="B117" s="228" t="s">
        <v>73</v>
      </c>
      <c r="C117" s="229" t="s">
        <v>11</v>
      </c>
      <c r="D117" s="230" t="s">
        <v>315</v>
      </c>
      <c r="E117" s="277" t="s">
        <v>72</v>
      </c>
      <c r="F117" s="231" t="s">
        <v>723</v>
      </c>
      <c r="G117" s="232" t="s">
        <v>533</v>
      </c>
      <c r="H117" s="232" t="s">
        <v>205</v>
      </c>
      <c r="I117" s="240"/>
      <c r="J117" s="234"/>
      <c r="K117" s="243">
        <v>0.05</v>
      </c>
      <c r="L117" s="234"/>
      <c r="M117" s="172">
        <f t="shared" si="3"/>
        <v>0.05</v>
      </c>
      <c r="O117" s="172"/>
      <c r="P117" s="186"/>
    </row>
    <row r="118" spans="1:16" ht="25.5" customHeight="1" x14ac:dyDescent="0.2">
      <c r="A118" s="223" t="s">
        <v>9</v>
      </c>
      <c r="B118" s="228" t="s">
        <v>73</v>
      </c>
      <c r="C118" s="229" t="s">
        <v>11</v>
      </c>
      <c r="D118" s="230" t="s">
        <v>217</v>
      </c>
      <c r="E118" s="241" t="s">
        <v>13</v>
      </c>
      <c r="F118" s="231" t="s">
        <v>402</v>
      </c>
      <c r="G118" s="232" t="s">
        <v>864</v>
      </c>
      <c r="H118" s="232" t="s">
        <v>205</v>
      </c>
      <c r="I118" s="240"/>
      <c r="J118" s="234"/>
      <c r="K118" s="243">
        <v>0.05</v>
      </c>
      <c r="L118" s="234"/>
      <c r="M118" s="172">
        <f t="shared" si="3"/>
        <v>0.05</v>
      </c>
      <c r="O118" s="172"/>
      <c r="P118" s="186"/>
    </row>
    <row r="119" spans="1:16" ht="12.75" customHeight="1" x14ac:dyDescent="0.2">
      <c r="A119" s="223" t="s">
        <v>9</v>
      </c>
      <c r="B119" s="228" t="s">
        <v>73</v>
      </c>
      <c r="C119" s="229" t="s">
        <v>11</v>
      </c>
      <c r="D119" s="271" t="s">
        <v>98</v>
      </c>
      <c r="E119" s="246" t="s">
        <v>13</v>
      </c>
      <c r="F119" s="366" t="s">
        <v>120</v>
      </c>
      <c r="G119" s="232" t="s">
        <v>550</v>
      </c>
      <c r="H119" s="232" t="s">
        <v>205</v>
      </c>
      <c r="I119" s="240"/>
      <c r="J119" s="234"/>
      <c r="K119" s="234">
        <v>0.05</v>
      </c>
      <c r="L119" s="234"/>
      <c r="M119" s="172">
        <f t="shared" si="3"/>
        <v>0.05</v>
      </c>
      <c r="O119" s="172"/>
      <c r="P119" s="186"/>
    </row>
    <row r="120" spans="1:16" ht="12.75" customHeight="1" x14ac:dyDescent="0.2">
      <c r="A120" s="223" t="s">
        <v>9</v>
      </c>
      <c r="B120" s="228" t="s">
        <v>73</v>
      </c>
      <c r="C120" s="229" t="s">
        <v>11</v>
      </c>
      <c r="D120" s="271" t="s">
        <v>98</v>
      </c>
      <c r="E120" s="246" t="s">
        <v>13</v>
      </c>
      <c r="F120" s="366" t="s">
        <v>551</v>
      </c>
      <c r="G120" s="232" t="s">
        <v>550</v>
      </c>
      <c r="H120" s="232" t="s">
        <v>205</v>
      </c>
      <c r="I120" s="240"/>
      <c r="J120" s="234"/>
      <c r="K120" s="234">
        <v>0.05</v>
      </c>
      <c r="L120" s="234"/>
      <c r="M120" s="172">
        <f t="shared" si="3"/>
        <v>0.05</v>
      </c>
      <c r="O120" s="172"/>
      <c r="P120" s="186"/>
    </row>
    <row r="121" spans="1:16" ht="12.75" customHeight="1" x14ac:dyDescent="0.2">
      <c r="A121" s="223" t="s">
        <v>9</v>
      </c>
      <c r="B121" s="228" t="s">
        <v>73</v>
      </c>
      <c r="C121" s="229" t="s">
        <v>11</v>
      </c>
      <c r="D121" s="230" t="s">
        <v>22</v>
      </c>
      <c r="E121" s="230" t="s">
        <v>13</v>
      </c>
      <c r="F121" s="231" t="s">
        <v>23</v>
      </c>
      <c r="G121" s="232" t="s">
        <v>457</v>
      </c>
      <c r="H121" s="232" t="s">
        <v>205</v>
      </c>
      <c r="I121" s="240"/>
      <c r="J121" s="234"/>
      <c r="K121" s="234">
        <v>0.1</v>
      </c>
      <c r="L121" s="234"/>
      <c r="M121" s="172">
        <f t="shared" si="3"/>
        <v>0.1</v>
      </c>
      <c r="O121" s="172"/>
      <c r="P121" s="186"/>
    </row>
    <row r="122" spans="1:16" ht="12.75" customHeight="1" x14ac:dyDescent="0.2">
      <c r="A122" s="223" t="s">
        <v>9</v>
      </c>
      <c r="B122" s="228" t="s">
        <v>73</v>
      </c>
      <c r="C122" s="229" t="s">
        <v>11</v>
      </c>
      <c r="D122" s="230" t="s">
        <v>28</v>
      </c>
      <c r="E122" s="230" t="s">
        <v>13</v>
      </c>
      <c r="F122" s="231" t="s">
        <v>76</v>
      </c>
      <c r="G122" s="232" t="s">
        <v>24</v>
      </c>
      <c r="H122" s="232" t="s">
        <v>205</v>
      </c>
      <c r="I122" s="240"/>
      <c r="J122" s="234"/>
      <c r="K122" s="234">
        <v>0.1</v>
      </c>
      <c r="L122" s="234"/>
      <c r="M122" s="172">
        <f t="shared" si="3"/>
        <v>0.1</v>
      </c>
      <c r="O122" s="172"/>
      <c r="P122" s="186"/>
    </row>
    <row r="123" spans="1:16" ht="24.95" customHeight="1" x14ac:dyDescent="0.2">
      <c r="A123" s="223" t="s">
        <v>9</v>
      </c>
      <c r="B123" s="228" t="s">
        <v>73</v>
      </c>
      <c r="C123" s="229" t="s">
        <v>11</v>
      </c>
      <c r="D123" s="230" t="s">
        <v>528</v>
      </c>
      <c r="E123" s="230" t="s">
        <v>13</v>
      </c>
      <c r="F123" s="231" t="s">
        <v>652</v>
      </c>
      <c r="G123" s="232" t="s">
        <v>529</v>
      </c>
      <c r="H123" s="232" t="s">
        <v>205</v>
      </c>
      <c r="I123" s="240"/>
      <c r="J123" s="234"/>
      <c r="K123" s="234">
        <v>0.05</v>
      </c>
      <c r="L123" s="234"/>
      <c r="M123" s="172">
        <f t="shared" si="3"/>
        <v>0.05</v>
      </c>
      <c r="O123" s="172"/>
      <c r="P123" s="186"/>
    </row>
    <row r="124" spans="1:16" ht="38.25" customHeight="1" x14ac:dyDescent="0.2">
      <c r="A124" s="223" t="s">
        <v>9</v>
      </c>
      <c r="B124" s="228" t="s">
        <v>73</v>
      </c>
      <c r="C124" s="229" t="s">
        <v>11</v>
      </c>
      <c r="D124" s="278" t="s">
        <v>32</v>
      </c>
      <c r="E124" s="279" t="s">
        <v>37</v>
      </c>
      <c r="F124" s="231" t="s">
        <v>655</v>
      </c>
      <c r="G124" s="232" t="s">
        <v>367</v>
      </c>
      <c r="H124" s="232" t="s">
        <v>143</v>
      </c>
      <c r="I124" s="240">
        <v>0.75</v>
      </c>
      <c r="J124" s="234"/>
      <c r="K124" s="234"/>
      <c r="L124" s="234"/>
      <c r="M124" s="172">
        <f t="shared" si="3"/>
        <v>0.75</v>
      </c>
      <c r="O124" s="172"/>
      <c r="P124" s="186"/>
    </row>
    <row r="125" spans="1:16" ht="38.25" customHeight="1" x14ac:dyDescent="0.2">
      <c r="A125" s="223" t="s">
        <v>9</v>
      </c>
      <c r="B125" s="228" t="s">
        <v>73</v>
      </c>
      <c r="C125" s="229" t="s">
        <v>11</v>
      </c>
      <c r="D125" s="278" t="s">
        <v>32</v>
      </c>
      <c r="E125" s="279" t="s">
        <v>37</v>
      </c>
      <c r="F125" s="231" t="s">
        <v>918</v>
      </c>
      <c r="G125" s="232" t="s">
        <v>919</v>
      </c>
      <c r="H125" s="232" t="s">
        <v>143</v>
      </c>
      <c r="I125" s="240">
        <v>0.25</v>
      </c>
      <c r="J125" s="234"/>
      <c r="K125" s="234"/>
      <c r="L125" s="234"/>
      <c r="M125" s="172">
        <f t="shared" si="3"/>
        <v>0.25</v>
      </c>
      <c r="O125" s="172"/>
      <c r="P125" s="186"/>
    </row>
    <row r="126" spans="1:16" ht="38.25" customHeight="1" x14ac:dyDescent="0.2">
      <c r="A126" s="223" t="s">
        <v>9</v>
      </c>
      <c r="B126" s="228" t="s">
        <v>73</v>
      </c>
      <c r="C126" s="229" t="s">
        <v>11</v>
      </c>
      <c r="D126" s="278" t="s">
        <v>32</v>
      </c>
      <c r="E126" s="279" t="s">
        <v>37</v>
      </c>
      <c r="F126" s="231" t="s">
        <v>916</v>
      </c>
      <c r="G126" s="232" t="s">
        <v>917</v>
      </c>
      <c r="H126" s="232" t="s">
        <v>143</v>
      </c>
      <c r="I126" s="240">
        <v>0.5</v>
      </c>
      <c r="J126" s="234"/>
      <c r="K126" s="234"/>
      <c r="L126" s="234"/>
      <c r="M126" s="172">
        <f t="shared" si="3"/>
        <v>0.5</v>
      </c>
      <c r="O126" s="172"/>
      <c r="P126" s="186"/>
    </row>
    <row r="127" spans="1:16" ht="12.75" customHeight="1" x14ac:dyDescent="0.2">
      <c r="A127" s="223" t="s">
        <v>9</v>
      </c>
      <c r="B127" s="228" t="s">
        <v>73</v>
      </c>
      <c r="C127" s="250" t="s">
        <v>11</v>
      </c>
      <c r="D127" s="251" t="s">
        <v>38</v>
      </c>
      <c r="E127" s="251" t="s">
        <v>39</v>
      </c>
      <c r="F127" s="252" t="s">
        <v>39</v>
      </c>
      <c r="G127" s="253"/>
      <c r="H127" s="254"/>
      <c r="I127" s="255">
        <f>SUM(I100:I126)</f>
        <v>1.5</v>
      </c>
      <c r="J127" s="174">
        <f>SUM(J100:J126)</f>
        <v>0.04</v>
      </c>
      <c r="K127" s="174">
        <f>SUM(K100:K126)</f>
        <v>1.2300000000000004</v>
      </c>
      <c r="L127" s="174"/>
      <c r="M127" s="175">
        <f t="shared" si="3"/>
        <v>2.7700000000000005</v>
      </c>
      <c r="O127" s="175"/>
      <c r="P127" s="188"/>
    </row>
    <row r="128" spans="1:16" ht="24.95" customHeight="1" x14ac:dyDescent="0.2">
      <c r="A128" s="223" t="s">
        <v>9</v>
      </c>
      <c r="B128" s="228" t="s">
        <v>73</v>
      </c>
      <c r="C128" s="280" t="s">
        <v>40</v>
      </c>
      <c r="D128" s="258" t="s">
        <v>41</v>
      </c>
      <c r="E128" s="257" t="s">
        <v>72</v>
      </c>
      <c r="F128" s="231" t="s">
        <v>813</v>
      </c>
      <c r="G128" s="232" t="s">
        <v>649</v>
      </c>
      <c r="H128" s="232" t="s">
        <v>204</v>
      </c>
      <c r="I128" s="240"/>
      <c r="J128" s="234"/>
      <c r="K128" s="234"/>
      <c r="L128" s="234">
        <v>0.1</v>
      </c>
      <c r="M128" s="172">
        <f t="shared" si="3"/>
        <v>0.1</v>
      </c>
      <c r="O128" s="172"/>
      <c r="P128" s="186"/>
    </row>
    <row r="129" spans="1:16" ht="24.95" customHeight="1" x14ac:dyDescent="0.2">
      <c r="A129" s="223" t="s">
        <v>9</v>
      </c>
      <c r="B129" s="228" t="s">
        <v>73</v>
      </c>
      <c r="C129" s="280" t="s">
        <v>40</v>
      </c>
      <c r="D129" s="258" t="s">
        <v>178</v>
      </c>
      <c r="E129" s="257" t="s">
        <v>13</v>
      </c>
      <c r="F129" s="231" t="s">
        <v>131</v>
      </c>
      <c r="G129" s="232" t="s">
        <v>569</v>
      </c>
      <c r="H129" s="232" t="s">
        <v>204</v>
      </c>
      <c r="I129" s="240"/>
      <c r="J129" s="234"/>
      <c r="K129" s="234"/>
      <c r="L129" s="234">
        <v>0.1</v>
      </c>
      <c r="M129" s="172">
        <f t="shared" si="3"/>
        <v>0.1</v>
      </c>
      <c r="O129" s="172"/>
      <c r="P129" s="186"/>
    </row>
    <row r="130" spans="1:16" ht="24.95" customHeight="1" x14ac:dyDescent="0.2">
      <c r="A130" s="223" t="s">
        <v>9</v>
      </c>
      <c r="B130" s="228" t="s">
        <v>73</v>
      </c>
      <c r="C130" s="280" t="s">
        <v>40</v>
      </c>
      <c r="D130" s="258" t="s">
        <v>178</v>
      </c>
      <c r="E130" s="257" t="s">
        <v>72</v>
      </c>
      <c r="F130" s="231" t="s">
        <v>854</v>
      </c>
      <c r="G130" s="232" t="s">
        <v>571</v>
      </c>
      <c r="H130" s="232" t="s">
        <v>204</v>
      </c>
      <c r="I130" s="240"/>
      <c r="J130" s="234"/>
      <c r="K130" s="234"/>
      <c r="L130" s="234">
        <v>0.05</v>
      </c>
      <c r="M130" s="172">
        <f t="shared" si="3"/>
        <v>0.05</v>
      </c>
      <c r="O130" s="172"/>
      <c r="P130" s="186"/>
    </row>
    <row r="131" spans="1:16" ht="24.95" customHeight="1" x14ac:dyDescent="0.2">
      <c r="A131" s="223" t="s">
        <v>9</v>
      </c>
      <c r="B131" s="228" t="s">
        <v>73</v>
      </c>
      <c r="C131" s="280" t="s">
        <v>40</v>
      </c>
      <c r="D131" s="258" t="s">
        <v>178</v>
      </c>
      <c r="E131" s="257" t="s">
        <v>72</v>
      </c>
      <c r="F131" s="231" t="s">
        <v>856</v>
      </c>
      <c r="G131" s="232" t="s">
        <v>570</v>
      </c>
      <c r="H131" s="232" t="s">
        <v>204</v>
      </c>
      <c r="I131" s="240"/>
      <c r="J131" s="234"/>
      <c r="K131" s="234"/>
      <c r="L131" s="234">
        <v>0.05</v>
      </c>
      <c r="M131" s="172">
        <f t="shared" si="3"/>
        <v>0.05</v>
      </c>
      <c r="O131" s="172"/>
      <c r="P131" s="186"/>
    </row>
    <row r="132" spans="1:16" ht="24.95" customHeight="1" x14ac:dyDescent="0.2">
      <c r="A132" s="223" t="s">
        <v>9</v>
      </c>
      <c r="B132" s="228" t="s">
        <v>73</v>
      </c>
      <c r="C132" s="280" t="s">
        <v>40</v>
      </c>
      <c r="D132" s="258" t="s">
        <v>53</v>
      </c>
      <c r="E132" s="257" t="s">
        <v>72</v>
      </c>
      <c r="F132" s="231" t="s">
        <v>119</v>
      </c>
      <c r="G132" s="232" t="s">
        <v>510</v>
      </c>
      <c r="H132" s="232" t="s">
        <v>204</v>
      </c>
      <c r="I132" s="240"/>
      <c r="J132" s="234"/>
      <c r="K132" s="234"/>
      <c r="L132" s="234">
        <v>0.25</v>
      </c>
      <c r="M132" s="172">
        <f t="shared" si="3"/>
        <v>0.25</v>
      </c>
      <c r="O132" s="172"/>
      <c r="P132" s="186"/>
    </row>
    <row r="133" spans="1:16" ht="24.95" customHeight="1" x14ac:dyDescent="0.2">
      <c r="A133" s="223" t="s">
        <v>9</v>
      </c>
      <c r="B133" s="228" t="s">
        <v>73</v>
      </c>
      <c r="C133" s="280" t="s">
        <v>40</v>
      </c>
      <c r="D133" s="258" t="s">
        <v>462</v>
      </c>
      <c r="E133" s="257" t="s">
        <v>21</v>
      </c>
      <c r="F133" s="231" t="s">
        <v>293</v>
      </c>
      <c r="G133" s="232" t="s">
        <v>463</v>
      </c>
      <c r="H133" s="232" t="s">
        <v>204</v>
      </c>
      <c r="I133" s="240"/>
      <c r="J133" s="234"/>
      <c r="K133" s="234"/>
      <c r="L133" s="234">
        <v>0.1</v>
      </c>
      <c r="M133" s="172">
        <f t="shared" si="3"/>
        <v>0.1</v>
      </c>
      <c r="O133" s="172"/>
      <c r="P133" s="186"/>
    </row>
    <row r="134" spans="1:16" ht="24.95" customHeight="1" x14ac:dyDescent="0.2">
      <c r="A134" s="223" t="s">
        <v>9</v>
      </c>
      <c r="B134" s="228" t="s">
        <v>73</v>
      </c>
      <c r="C134" s="280" t="s">
        <v>40</v>
      </c>
      <c r="D134" s="258" t="s">
        <v>462</v>
      </c>
      <c r="E134" s="257" t="s">
        <v>72</v>
      </c>
      <c r="F134" s="232" t="s">
        <v>751</v>
      </c>
      <c r="G134" s="232" t="s">
        <v>463</v>
      </c>
      <c r="H134" s="232" t="s">
        <v>204</v>
      </c>
      <c r="I134" s="240"/>
      <c r="J134" s="234"/>
      <c r="K134" s="234"/>
      <c r="L134" s="234">
        <v>0.1</v>
      </c>
      <c r="M134" s="172">
        <f t="shared" si="3"/>
        <v>0.1</v>
      </c>
      <c r="O134" s="172"/>
      <c r="P134" s="186"/>
    </row>
    <row r="135" spans="1:16" ht="24.95" customHeight="1" x14ac:dyDescent="0.2">
      <c r="A135" s="223" t="s">
        <v>9</v>
      </c>
      <c r="B135" s="228" t="s">
        <v>73</v>
      </c>
      <c r="C135" s="280" t="s">
        <v>40</v>
      </c>
      <c r="D135" s="280" t="s">
        <v>289</v>
      </c>
      <c r="E135" s="257" t="s">
        <v>13</v>
      </c>
      <c r="F135" s="231" t="s">
        <v>290</v>
      </c>
      <c r="G135" s="232" t="s">
        <v>381</v>
      </c>
      <c r="H135" s="232" t="s">
        <v>204</v>
      </c>
      <c r="I135" s="240"/>
      <c r="J135" s="234"/>
      <c r="K135" s="234"/>
      <c r="L135" s="234">
        <v>0.1</v>
      </c>
      <c r="M135" s="172">
        <f t="shared" si="3"/>
        <v>0.1</v>
      </c>
      <c r="O135" s="172"/>
      <c r="P135" s="186"/>
    </row>
    <row r="136" spans="1:16" ht="24.95" customHeight="1" x14ac:dyDescent="0.2">
      <c r="A136" s="223" t="s">
        <v>9</v>
      </c>
      <c r="B136" s="228" t="s">
        <v>73</v>
      </c>
      <c r="C136" s="280" t="s">
        <v>40</v>
      </c>
      <c r="D136" s="258" t="s">
        <v>289</v>
      </c>
      <c r="E136" s="257" t="s">
        <v>72</v>
      </c>
      <c r="F136" s="231" t="s">
        <v>518</v>
      </c>
      <c r="G136" s="232" t="s">
        <v>761</v>
      </c>
      <c r="H136" s="232" t="s">
        <v>204</v>
      </c>
      <c r="I136" s="240"/>
      <c r="J136" s="234"/>
      <c r="K136" s="234"/>
      <c r="L136" s="234">
        <v>0.05</v>
      </c>
      <c r="M136" s="172">
        <f t="shared" si="3"/>
        <v>0.05</v>
      </c>
      <c r="O136" s="172"/>
      <c r="P136" s="186"/>
    </row>
    <row r="137" spans="1:16" ht="15.75" customHeight="1" x14ac:dyDescent="0.2">
      <c r="A137" s="223" t="s">
        <v>9</v>
      </c>
      <c r="B137" s="228" t="s">
        <v>73</v>
      </c>
      <c r="C137" s="229" t="s">
        <v>40</v>
      </c>
      <c r="D137" s="241" t="s">
        <v>42</v>
      </c>
      <c r="E137" s="230" t="s">
        <v>13</v>
      </c>
      <c r="F137" s="231" t="s">
        <v>43</v>
      </c>
      <c r="G137" s="232" t="s">
        <v>836</v>
      </c>
      <c r="H137" s="232" t="s">
        <v>204</v>
      </c>
      <c r="I137" s="240"/>
      <c r="J137" s="234"/>
      <c r="K137" s="234"/>
      <c r="L137" s="243">
        <v>0.1</v>
      </c>
      <c r="M137" s="172">
        <f t="shared" si="3"/>
        <v>0.1</v>
      </c>
      <c r="O137" s="172"/>
      <c r="P137" s="186"/>
    </row>
    <row r="138" spans="1:16" s="181" customFormat="1" ht="12.6" customHeight="1" x14ac:dyDescent="0.2">
      <c r="A138" s="223" t="s">
        <v>9</v>
      </c>
      <c r="B138" s="228" t="s">
        <v>73</v>
      </c>
      <c r="C138" s="235" t="s">
        <v>40</v>
      </c>
      <c r="D138" s="235" t="s">
        <v>42</v>
      </c>
      <c r="E138" s="235" t="s">
        <v>72</v>
      </c>
      <c r="F138" s="231" t="s">
        <v>614</v>
      </c>
      <c r="G138" s="232" t="s">
        <v>852</v>
      </c>
      <c r="H138" s="232" t="s">
        <v>204</v>
      </c>
      <c r="I138" s="240"/>
      <c r="J138" s="243"/>
      <c r="K138" s="243"/>
      <c r="L138" s="243">
        <v>0.05</v>
      </c>
      <c r="M138" s="355">
        <f t="shared" si="3"/>
        <v>0.05</v>
      </c>
      <c r="O138" s="355"/>
      <c r="P138" s="370"/>
    </row>
    <row r="139" spans="1:16" ht="12.75" customHeight="1" x14ac:dyDescent="0.2">
      <c r="A139" s="223" t="s">
        <v>9</v>
      </c>
      <c r="B139" s="228" t="s">
        <v>73</v>
      </c>
      <c r="C139" s="229" t="s">
        <v>40</v>
      </c>
      <c r="D139" s="281" t="s">
        <v>44</v>
      </c>
      <c r="E139" s="281" t="s">
        <v>13</v>
      </c>
      <c r="F139" s="231" t="s">
        <v>141</v>
      </c>
      <c r="G139" s="232" t="s">
        <v>754</v>
      </c>
      <c r="H139" s="232" t="s">
        <v>204</v>
      </c>
      <c r="I139" s="240"/>
      <c r="J139" s="234"/>
      <c r="K139" s="234"/>
      <c r="L139" s="234">
        <v>0.05</v>
      </c>
      <c r="M139" s="172">
        <f t="shared" ref="M139:M170" si="4">SUM(I139:L139)</f>
        <v>0.05</v>
      </c>
      <c r="O139" s="172"/>
      <c r="P139" s="186"/>
    </row>
    <row r="140" spans="1:16" ht="12.75" customHeight="1" x14ac:dyDescent="0.2">
      <c r="A140" s="223" t="s">
        <v>9</v>
      </c>
      <c r="B140" s="228" t="s">
        <v>73</v>
      </c>
      <c r="C140" s="229" t="s">
        <v>40</v>
      </c>
      <c r="D140" s="281" t="s">
        <v>44</v>
      </c>
      <c r="E140" s="281" t="s">
        <v>13</v>
      </c>
      <c r="F140" s="231" t="s">
        <v>280</v>
      </c>
      <c r="G140" s="232" t="s">
        <v>754</v>
      </c>
      <c r="H140" s="232" t="s">
        <v>204</v>
      </c>
      <c r="I140" s="240"/>
      <c r="J140" s="234"/>
      <c r="K140" s="234"/>
      <c r="L140" s="234">
        <v>0.05</v>
      </c>
      <c r="M140" s="172">
        <f t="shared" si="4"/>
        <v>0.05</v>
      </c>
      <c r="O140" s="172"/>
      <c r="P140" s="186"/>
    </row>
    <row r="141" spans="1:16" s="219" customFormat="1" ht="12.75" customHeight="1" x14ac:dyDescent="0.2">
      <c r="A141" s="223" t="s">
        <v>9</v>
      </c>
      <c r="B141" s="228" t="s">
        <v>73</v>
      </c>
      <c r="C141" s="229" t="s">
        <v>40</v>
      </c>
      <c r="D141" s="229" t="s">
        <v>47</v>
      </c>
      <c r="E141" s="230" t="s">
        <v>13</v>
      </c>
      <c r="F141" s="232" t="s">
        <v>653</v>
      </c>
      <c r="G141" s="432" t="s">
        <v>780</v>
      </c>
      <c r="H141" s="232" t="s">
        <v>204</v>
      </c>
      <c r="I141" s="240"/>
      <c r="J141" s="234"/>
      <c r="K141" s="234"/>
      <c r="L141" s="234">
        <v>0.05</v>
      </c>
      <c r="M141" s="172">
        <f t="shared" si="4"/>
        <v>0.05</v>
      </c>
      <c r="O141" s="218"/>
      <c r="P141" s="220"/>
    </row>
    <row r="142" spans="1:16" s="219" customFormat="1" ht="12.75" customHeight="1" x14ac:dyDescent="0.2">
      <c r="A142" s="223" t="s">
        <v>9</v>
      </c>
      <c r="B142" s="228" t="s">
        <v>73</v>
      </c>
      <c r="C142" s="229" t="s">
        <v>40</v>
      </c>
      <c r="D142" s="229" t="s">
        <v>47</v>
      </c>
      <c r="E142" s="230" t="s">
        <v>13</v>
      </c>
      <c r="F142" s="232" t="s">
        <v>783</v>
      </c>
      <c r="G142" s="432" t="s">
        <v>780</v>
      </c>
      <c r="H142" s="232" t="s">
        <v>204</v>
      </c>
      <c r="I142" s="240"/>
      <c r="J142" s="234"/>
      <c r="K142" s="234"/>
      <c r="L142" s="234">
        <v>0.05</v>
      </c>
      <c r="M142" s="172">
        <f t="shared" si="4"/>
        <v>0.05</v>
      </c>
      <c r="O142" s="218"/>
      <c r="P142" s="220"/>
    </row>
    <row r="143" spans="1:16" s="219" customFormat="1" ht="12.75" customHeight="1" x14ac:dyDescent="0.2">
      <c r="A143" s="223" t="s">
        <v>9</v>
      </c>
      <c r="B143" s="228" t="s">
        <v>73</v>
      </c>
      <c r="C143" s="229" t="s">
        <v>40</v>
      </c>
      <c r="D143" s="229" t="s">
        <v>47</v>
      </c>
      <c r="E143" s="230" t="s">
        <v>21</v>
      </c>
      <c r="F143" s="232" t="s">
        <v>785</v>
      </c>
      <c r="G143" s="432" t="s">
        <v>780</v>
      </c>
      <c r="H143" s="232" t="s">
        <v>204</v>
      </c>
      <c r="I143" s="240"/>
      <c r="J143" s="234"/>
      <c r="K143" s="234"/>
      <c r="L143" s="234">
        <v>0.1</v>
      </c>
      <c r="M143" s="172">
        <f t="shared" si="4"/>
        <v>0.1</v>
      </c>
      <c r="O143" s="218"/>
      <c r="P143" s="220"/>
    </row>
    <row r="144" spans="1:16" ht="12.75" customHeight="1" x14ac:dyDescent="0.2">
      <c r="A144" s="223" t="s">
        <v>9</v>
      </c>
      <c r="B144" s="228" t="s">
        <v>73</v>
      </c>
      <c r="C144" s="229" t="s">
        <v>40</v>
      </c>
      <c r="D144" s="281" t="s">
        <v>115</v>
      </c>
      <c r="E144" s="281" t="s">
        <v>13</v>
      </c>
      <c r="F144" s="231" t="s">
        <v>116</v>
      </c>
      <c r="G144" s="232" t="s">
        <v>24</v>
      </c>
      <c r="H144" s="232" t="s">
        <v>204</v>
      </c>
      <c r="I144" s="240"/>
      <c r="J144" s="234"/>
      <c r="K144" s="234"/>
      <c r="L144" s="234">
        <v>0.05</v>
      </c>
      <c r="M144" s="172">
        <f t="shared" si="4"/>
        <v>0.05</v>
      </c>
      <c r="O144" s="172"/>
      <c r="P144" s="186"/>
    </row>
    <row r="145" spans="1:16" ht="12.75" customHeight="1" x14ac:dyDescent="0.2">
      <c r="A145" s="223" t="s">
        <v>9</v>
      </c>
      <c r="B145" s="228" t="s">
        <v>73</v>
      </c>
      <c r="C145" s="229" t="s">
        <v>40</v>
      </c>
      <c r="D145" s="281" t="s">
        <v>48</v>
      </c>
      <c r="E145" s="281" t="s">
        <v>13</v>
      </c>
      <c r="F145" s="231" t="s">
        <v>50</v>
      </c>
      <c r="G145" s="232" t="s">
        <v>772</v>
      </c>
      <c r="H145" s="232" t="s">
        <v>204</v>
      </c>
      <c r="I145" s="240"/>
      <c r="J145" s="234"/>
      <c r="K145" s="234"/>
      <c r="L145" s="234">
        <v>0.05</v>
      </c>
      <c r="M145" s="172">
        <f t="shared" si="4"/>
        <v>0.05</v>
      </c>
      <c r="O145" s="172"/>
      <c r="P145" s="186"/>
    </row>
    <row r="146" spans="1:16" ht="12.75" customHeight="1" x14ac:dyDescent="0.2">
      <c r="A146" s="223" t="s">
        <v>9</v>
      </c>
      <c r="B146" s="228" t="s">
        <v>73</v>
      </c>
      <c r="C146" s="229" t="s">
        <v>40</v>
      </c>
      <c r="D146" s="230" t="s">
        <v>48</v>
      </c>
      <c r="E146" s="230" t="s">
        <v>13</v>
      </c>
      <c r="F146" s="299" t="s">
        <v>49</v>
      </c>
      <c r="G146" s="247" t="s">
        <v>24</v>
      </c>
      <c r="H146" s="232" t="s">
        <v>204</v>
      </c>
      <c r="I146" s="263"/>
      <c r="J146" s="264"/>
      <c r="K146" s="264"/>
      <c r="L146" s="264">
        <v>0.05</v>
      </c>
      <c r="M146" s="176">
        <f t="shared" si="4"/>
        <v>0.05</v>
      </c>
      <c r="O146" s="172"/>
      <c r="P146" s="186"/>
    </row>
    <row r="147" spans="1:16" ht="12.75" customHeight="1" x14ac:dyDescent="0.2">
      <c r="A147" s="223" t="s">
        <v>9</v>
      </c>
      <c r="B147" s="228" t="s">
        <v>73</v>
      </c>
      <c r="C147" s="229" t="s">
        <v>40</v>
      </c>
      <c r="D147" s="229" t="s">
        <v>48</v>
      </c>
      <c r="E147" s="229" t="s">
        <v>13</v>
      </c>
      <c r="F147" s="260" t="s">
        <v>132</v>
      </c>
      <c r="G147" s="236" t="s">
        <v>772</v>
      </c>
      <c r="H147" s="232" t="s">
        <v>204</v>
      </c>
      <c r="I147" s="237"/>
      <c r="J147" s="335"/>
      <c r="K147" s="335"/>
      <c r="L147" s="335">
        <v>0.05</v>
      </c>
      <c r="M147" s="173">
        <f t="shared" si="4"/>
        <v>0.05</v>
      </c>
      <c r="O147" s="173"/>
      <c r="P147" s="187"/>
    </row>
    <row r="148" spans="1:16" ht="12.75" customHeight="1" x14ac:dyDescent="0.2">
      <c r="A148" s="223" t="s">
        <v>9</v>
      </c>
      <c r="B148" s="228" t="s">
        <v>73</v>
      </c>
      <c r="C148" s="229" t="s">
        <v>40</v>
      </c>
      <c r="D148" s="229" t="s">
        <v>48</v>
      </c>
      <c r="E148" s="229" t="s">
        <v>13</v>
      </c>
      <c r="F148" s="236" t="s">
        <v>773</v>
      </c>
      <c r="G148" s="236" t="s">
        <v>772</v>
      </c>
      <c r="H148" s="232" t="s">
        <v>204</v>
      </c>
      <c r="I148" s="237"/>
      <c r="J148" s="335"/>
      <c r="K148" s="335"/>
      <c r="L148" s="335">
        <v>0.05</v>
      </c>
      <c r="M148" s="173">
        <f t="shared" si="4"/>
        <v>0.05</v>
      </c>
      <c r="O148" s="173"/>
      <c r="P148" s="187"/>
    </row>
    <row r="149" spans="1:16" ht="12.75" customHeight="1" x14ac:dyDescent="0.2">
      <c r="A149" s="223" t="s">
        <v>9</v>
      </c>
      <c r="B149" s="228" t="s">
        <v>73</v>
      </c>
      <c r="C149" s="229" t="s">
        <v>40</v>
      </c>
      <c r="D149" s="230" t="s">
        <v>117</v>
      </c>
      <c r="E149" s="230" t="s">
        <v>13</v>
      </c>
      <c r="F149" s="231" t="s">
        <v>160</v>
      </c>
      <c r="G149" s="232" t="s">
        <v>769</v>
      </c>
      <c r="H149" s="232" t="s">
        <v>204</v>
      </c>
      <c r="I149" s="240"/>
      <c r="J149" s="234"/>
      <c r="K149" s="234"/>
      <c r="L149" s="234">
        <v>0.2</v>
      </c>
      <c r="M149" s="172">
        <f t="shared" si="4"/>
        <v>0.2</v>
      </c>
      <c r="O149" s="172"/>
      <c r="P149" s="186"/>
    </row>
    <row r="150" spans="1:16" ht="12.75" customHeight="1" x14ac:dyDescent="0.2">
      <c r="A150" s="223" t="s">
        <v>9</v>
      </c>
      <c r="B150" s="228" t="s">
        <v>73</v>
      </c>
      <c r="C150" s="229" t="s">
        <v>40</v>
      </c>
      <c r="D150" s="230" t="s">
        <v>117</v>
      </c>
      <c r="E150" s="230" t="s">
        <v>13</v>
      </c>
      <c r="F150" s="231" t="s">
        <v>617</v>
      </c>
      <c r="G150" s="232" t="s">
        <v>24</v>
      </c>
      <c r="H150" s="232" t="s">
        <v>204</v>
      </c>
      <c r="I150" s="240"/>
      <c r="J150" s="234"/>
      <c r="K150" s="234"/>
      <c r="L150" s="234">
        <v>0.1</v>
      </c>
      <c r="M150" s="172">
        <f t="shared" si="4"/>
        <v>0.1</v>
      </c>
      <c r="O150" s="172"/>
      <c r="P150" s="186"/>
    </row>
    <row r="151" spans="1:16" ht="12.75" customHeight="1" x14ac:dyDescent="0.2">
      <c r="A151" s="223" t="s">
        <v>9</v>
      </c>
      <c r="B151" s="228" t="s">
        <v>73</v>
      </c>
      <c r="C151" s="229" t="s">
        <v>40</v>
      </c>
      <c r="D151" s="230" t="s">
        <v>117</v>
      </c>
      <c r="E151" s="230" t="s">
        <v>72</v>
      </c>
      <c r="F151" s="231" t="s">
        <v>616</v>
      </c>
      <c r="G151" s="232" t="s">
        <v>24</v>
      </c>
      <c r="H151" s="232" t="s">
        <v>204</v>
      </c>
      <c r="I151" s="240"/>
      <c r="J151" s="234"/>
      <c r="K151" s="234"/>
      <c r="L151" s="234">
        <v>0.15</v>
      </c>
      <c r="M151" s="172">
        <f t="shared" si="4"/>
        <v>0.15</v>
      </c>
      <c r="O151" s="172"/>
      <c r="P151" s="186"/>
    </row>
    <row r="152" spans="1:16" ht="12.75" customHeight="1" x14ac:dyDescent="0.2">
      <c r="A152" s="223" t="s">
        <v>9</v>
      </c>
      <c r="B152" s="228" t="s">
        <v>73</v>
      </c>
      <c r="C152" s="229" t="s">
        <v>40</v>
      </c>
      <c r="D152" s="230" t="s">
        <v>117</v>
      </c>
      <c r="E152" s="230" t="s">
        <v>72</v>
      </c>
      <c r="F152" s="231" t="s">
        <v>770</v>
      </c>
      <c r="G152" s="232" t="s">
        <v>24</v>
      </c>
      <c r="H152" s="232" t="s">
        <v>204</v>
      </c>
      <c r="I152" s="240"/>
      <c r="J152" s="234"/>
      <c r="K152" s="234"/>
      <c r="L152" s="234">
        <v>0.1</v>
      </c>
      <c r="M152" s="172">
        <f t="shared" si="4"/>
        <v>0.1</v>
      </c>
      <c r="O152" s="172"/>
      <c r="P152" s="186"/>
    </row>
    <row r="153" spans="1:16" ht="12.75" customHeight="1" x14ac:dyDescent="0.2">
      <c r="A153" s="223" t="s">
        <v>9</v>
      </c>
      <c r="B153" s="228" t="s">
        <v>73</v>
      </c>
      <c r="C153" s="229" t="s">
        <v>40</v>
      </c>
      <c r="D153" s="230" t="s">
        <v>274</v>
      </c>
      <c r="E153" s="230" t="s">
        <v>13</v>
      </c>
      <c r="F153" s="231" t="s">
        <v>94</v>
      </c>
      <c r="G153" s="232" t="s">
        <v>24</v>
      </c>
      <c r="H153" s="232" t="s">
        <v>204</v>
      </c>
      <c r="I153" s="240"/>
      <c r="J153" s="234"/>
      <c r="K153" s="234"/>
      <c r="L153" s="234">
        <v>0.05</v>
      </c>
      <c r="M153" s="172">
        <f t="shared" si="4"/>
        <v>0.05</v>
      </c>
      <c r="O153" s="172"/>
      <c r="P153" s="186"/>
    </row>
    <row r="154" spans="1:16" ht="12.75" customHeight="1" x14ac:dyDescent="0.2">
      <c r="A154" s="223" t="s">
        <v>9</v>
      </c>
      <c r="B154" s="228" t="s">
        <v>73</v>
      </c>
      <c r="C154" s="250" t="s">
        <v>40</v>
      </c>
      <c r="D154" s="251" t="s">
        <v>58</v>
      </c>
      <c r="E154" s="251"/>
      <c r="F154" s="252"/>
      <c r="G154" s="253"/>
      <c r="H154" s="254"/>
      <c r="I154" s="255"/>
      <c r="J154" s="174"/>
      <c r="K154" s="174"/>
      <c r="L154" s="174">
        <f>SUM(L128:L153)</f>
        <v>2.2000000000000006</v>
      </c>
      <c r="M154" s="175">
        <f t="shared" si="4"/>
        <v>2.2000000000000006</v>
      </c>
      <c r="O154" s="175"/>
      <c r="P154" s="188"/>
    </row>
    <row r="155" spans="1:16" ht="12.75" customHeight="1" x14ac:dyDescent="0.2">
      <c r="A155" s="223" t="s">
        <v>9</v>
      </c>
      <c r="B155" s="265" t="s">
        <v>73</v>
      </c>
      <c r="C155" s="266" t="s">
        <v>59</v>
      </c>
      <c r="D155" s="266" t="s">
        <v>39</v>
      </c>
      <c r="E155" s="266" t="s">
        <v>39</v>
      </c>
      <c r="F155" s="252" t="s">
        <v>39</v>
      </c>
      <c r="G155" s="253"/>
      <c r="H155" s="267"/>
      <c r="I155" s="268">
        <f>I127</f>
        <v>1.5</v>
      </c>
      <c r="J155" s="269">
        <f>J127</f>
        <v>0.04</v>
      </c>
      <c r="K155" s="269">
        <f>K127</f>
        <v>1.2300000000000004</v>
      </c>
      <c r="L155" s="269">
        <f>L154</f>
        <v>2.2000000000000006</v>
      </c>
      <c r="M155" s="270">
        <f t="shared" si="4"/>
        <v>4.9700000000000006</v>
      </c>
      <c r="O155" s="189"/>
      <c r="P155" s="190"/>
    </row>
    <row r="156" spans="1:16" ht="37.5" customHeight="1" x14ac:dyDescent="0.2">
      <c r="A156" s="223" t="s">
        <v>9</v>
      </c>
      <c r="B156" s="228" t="s">
        <v>408</v>
      </c>
      <c r="C156" s="229" t="s">
        <v>11</v>
      </c>
      <c r="D156" s="230" t="s">
        <v>32</v>
      </c>
      <c r="E156" s="230" t="s">
        <v>37</v>
      </c>
      <c r="F156" s="231" t="s">
        <v>912</v>
      </c>
      <c r="G156" s="232" t="s">
        <v>366</v>
      </c>
      <c r="H156" s="232" t="s">
        <v>143</v>
      </c>
      <c r="I156" s="240">
        <v>0.75</v>
      </c>
      <c r="J156" s="234"/>
      <c r="K156" s="234"/>
      <c r="L156" s="234"/>
      <c r="M156" s="172">
        <f t="shared" si="4"/>
        <v>0.75</v>
      </c>
      <c r="O156" s="172"/>
      <c r="P156" s="186"/>
    </row>
    <row r="157" spans="1:16" ht="12.75" customHeight="1" x14ac:dyDescent="0.2">
      <c r="A157" s="223" t="s">
        <v>9</v>
      </c>
      <c r="B157" s="228" t="s">
        <v>408</v>
      </c>
      <c r="C157" s="250" t="s">
        <v>11</v>
      </c>
      <c r="D157" s="251" t="s">
        <v>38</v>
      </c>
      <c r="E157" s="251" t="s">
        <v>39</v>
      </c>
      <c r="F157" s="252" t="s">
        <v>39</v>
      </c>
      <c r="G157" s="253"/>
      <c r="H157" s="254"/>
      <c r="I157" s="282">
        <f>SUM(I156)</f>
        <v>0.75</v>
      </c>
      <c r="J157" s="283">
        <f>SUM(J156)</f>
        <v>0</v>
      </c>
      <c r="K157" s="283">
        <f>SUM(K156)</f>
        <v>0</v>
      </c>
      <c r="L157" s="284"/>
      <c r="M157" s="175">
        <f t="shared" si="4"/>
        <v>0.75</v>
      </c>
      <c r="O157" s="175"/>
      <c r="P157" s="188"/>
    </row>
    <row r="158" spans="1:16" ht="12.75" customHeight="1" x14ac:dyDescent="0.2">
      <c r="A158" s="223" t="s">
        <v>9</v>
      </c>
      <c r="B158" s="265" t="s">
        <v>408</v>
      </c>
      <c r="C158" s="266" t="s">
        <v>59</v>
      </c>
      <c r="D158" s="266" t="s">
        <v>39</v>
      </c>
      <c r="E158" s="266" t="s">
        <v>39</v>
      </c>
      <c r="F158" s="252" t="s">
        <v>39</v>
      </c>
      <c r="G158" s="253"/>
      <c r="H158" s="267"/>
      <c r="I158" s="268">
        <f>I157</f>
        <v>0.75</v>
      </c>
      <c r="J158" s="269">
        <f>J157</f>
        <v>0</v>
      </c>
      <c r="K158" s="269">
        <f>K157</f>
        <v>0</v>
      </c>
      <c r="L158" s="269"/>
      <c r="M158" s="270">
        <f t="shared" si="4"/>
        <v>0.75</v>
      </c>
      <c r="O158" s="189"/>
      <c r="P158" s="190"/>
    </row>
    <row r="159" spans="1:16" ht="19.5" customHeight="1" x14ac:dyDescent="0.2">
      <c r="A159" s="224" t="s">
        <v>9</v>
      </c>
      <c r="B159" s="285" t="s">
        <v>79</v>
      </c>
      <c r="C159" s="286" t="s">
        <v>39</v>
      </c>
      <c r="D159" s="286" t="s">
        <v>39</v>
      </c>
      <c r="E159" s="286" t="s">
        <v>39</v>
      </c>
      <c r="F159" s="252" t="s">
        <v>39</v>
      </c>
      <c r="G159" s="253"/>
      <c r="H159" s="287"/>
      <c r="I159" s="288">
        <f>SUMIF($C$2:$C$158,"WBS L3 Total",I$2:I$158)</f>
        <v>6.43</v>
      </c>
      <c r="J159" s="289">
        <f>SUMIF($C$2:$C$158,"WBS L3 Total",J$2:J$158)</f>
        <v>0.74</v>
      </c>
      <c r="K159" s="289">
        <f>SUMIF($C$2:$C$158,"WBS L3 Total",K$2:K$158)</f>
        <v>5.28</v>
      </c>
      <c r="L159" s="289">
        <f>SUMIF($C$2:$C$158,"WBS L3 Total",L$2:L$158)</f>
        <v>6.9</v>
      </c>
      <c r="M159" s="177">
        <f t="shared" si="4"/>
        <v>19.350000000000001</v>
      </c>
      <c r="O159" s="177"/>
      <c r="P159" s="192"/>
    </row>
    <row r="160" spans="1:16" ht="24" customHeight="1" x14ac:dyDescent="0.2">
      <c r="A160" s="223" t="s">
        <v>80</v>
      </c>
      <c r="B160" s="228" t="s">
        <v>80</v>
      </c>
      <c r="C160" s="229" t="s">
        <v>11</v>
      </c>
      <c r="D160" s="230" t="s">
        <v>32</v>
      </c>
      <c r="E160" s="230" t="s">
        <v>25</v>
      </c>
      <c r="F160" s="231" t="s">
        <v>177</v>
      </c>
      <c r="G160" s="232" t="s">
        <v>191</v>
      </c>
      <c r="H160" s="232" t="s">
        <v>143</v>
      </c>
      <c r="I160" s="240">
        <v>0.65</v>
      </c>
      <c r="J160" s="234"/>
      <c r="K160" s="234"/>
      <c r="L160" s="234"/>
      <c r="M160" s="172">
        <f t="shared" si="4"/>
        <v>0.65</v>
      </c>
      <c r="O160" s="172"/>
      <c r="P160" s="186"/>
    </row>
    <row r="161" spans="1:17" ht="24.95" customHeight="1" x14ac:dyDescent="0.2">
      <c r="A161" s="223" t="s">
        <v>80</v>
      </c>
      <c r="B161" s="228" t="s">
        <v>80</v>
      </c>
      <c r="C161" s="229" t="s">
        <v>11</v>
      </c>
      <c r="D161" s="229" t="s">
        <v>32</v>
      </c>
      <c r="E161" s="229" t="s">
        <v>25</v>
      </c>
      <c r="F161" s="231" t="s">
        <v>126</v>
      </c>
      <c r="G161" s="232" t="s">
        <v>358</v>
      </c>
      <c r="H161" s="232" t="s">
        <v>143</v>
      </c>
      <c r="I161" s="240">
        <v>0.3</v>
      </c>
      <c r="J161" s="234"/>
      <c r="K161" s="234"/>
      <c r="L161" s="234"/>
      <c r="M161" s="172">
        <f t="shared" si="4"/>
        <v>0.3</v>
      </c>
      <c r="O161" s="172"/>
      <c r="P161" s="186"/>
      <c r="Q161" s="180" t="s">
        <v>181</v>
      </c>
    </row>
    <row r="162" spans="1:17" ht="24.95" customHeight="1" x14ac:dyDescent="0.2">
      <c r="A162" s="223" t="s">
        <v>80</v>
      </c>
      <c r="B162" s="228" t="s">
        <v>80</v>
      </c>
      <c r="C162" s="229" t="s">
        <v>11</v>
      </c>
      <c r="D162" s="230" t="s">
        <v>32</v>
      </c>
      <c r="E162" s="230" t="s">
        <v>36</v>
      </c>
      <c r="F162" s="231" t="s">
        <v>154</v>
      </c>
      <c r="G162" s="232" t="s">
        <v>376</v>
      </c>
      <c r="H162" s="232" t="s">
        <v>143</v>
      </c>
      <c r="I162" s="240">
        <v>0.15</v>
      </c>
      <c r="J162" s="234"/>
      <c r="K162" s="234"/>
      <c r="L162" s="234"/>
      <c r="M162" s="172">
        <f t="shared" si="4"/>
        <v>0.15</v>
      </c>
      <c r="O162" s="172"/>
      <c r="P162" s="186"/>
    </row>
    <row r="163" spans="1:17" ht="24.95" customHeight="1" x14ac:dyDescent="0.2">
      <c r="A163" s="223" t="s">
        <v>80</v>
      </c>
      <c r="B163" s="228" t="s">
        <v>80</v>
      </c>
      <c r="C163" s="229" t="s">
        <v>11</v>
      </c>
      <c r="D163" s="230" t="s">
        <v>28</v>
      </c>
      <c r="E163" s="230" t="s">
        <v>21</v>
      </c>
      <c r="F163" s="231" t="s">
        <v>30</v>
      </c>
      <c r="G163" s="232" t="s">
        <v>731</v>
      </c>
      <c r="H163" s="232" t="s">
        <v>143</v>
      </c>
      <c r="I163" s="240">
        <v>0.35</v>
      </c>
      <c r="J163" s="234"/>
      <c r="K163" s="234"/>
      <c r="L163" s="234"/>
      <c r="M163" s="172">
        <f t="shared" si="4"/>
        <v>0.35</v>
      </c>
      <c r="O163" s="172"/>
      <c r="P163" s="186"/>
    </row>
    <row r="164" spans="1:17" ht="12.75" customHeight="1" x14ac:dyDescent="0.2">
      <c r="A164" s="223" t="s">
        <v>80</v>
      </c>
      <c r="B164" s="228" t="s">
        <v>80</v>
      </c>
      <c r="C164" s="250" t="s">
        <v>11</v>
      </c>
      <c r="D164" s="251" t="s">
        <v>38</v>
      </c>
      <c r="E164" s="251" t="s">
        <v>39</v>
      </c>
      <c r="F164" s="252" t="s">
        <v>39</v>
      </c>
      <c r="G164" s="253"/>
      <c r="H164" s="254"/>
      <c r="I164" s="255">
        <f>SUM(I160:I163)</f>
        <v>1.4499999999999997</v>
      </c>
      <c r="J164" s="174">
        <f>SUM(J160:J163)</f>
        <v>0</v>
      </c>
      <c r="K164" s="174">
        <f>SUM(K160:K163)</f>
        <v>0</v>
      </c>
      <c r="L164" s="174"/>
      <c r="M164" s="175">
        <f t="shared" si="4"/>
        <v>1.4499999999999997</v>
      </c>
      <c r="O164" s="175"/>
      <c r="P164" s="188"/>
    </row>
    <row r="165" spans="1:17" ht="12.75" customHeight="1" x14ac:dyDescent="0.2">
      <c r="A165" s="223" t="s">
        <v>80</v>
      </c>
      <c r="B165" s="228" t="s">
        <v>80</v>
      </c>
      <c r="C165" s="250" t="s">
        <v>40</v>
      </c>
      <c r="D165" s="251" t="s">
        <v>58</v>
      </c>
      <c r="E165" s="251"/>
      <c r="F165" s="252"/>
      <c r="G165" s="253"/>
      <c r="H165" s="254"/>
      <c r="I165" s="255"/>
      <c r="J165" s="174"/>
      <c r="K165" s="174"/>
      <c r="L165" s="174"/>
      <c r="M165" s="175">
        <f t="shared" si="4"/>
        <v>0</v>
      </c>
      <c r="O165" s="175"/>
      <c r="P165" s="188"/>
    </row>
    <row r="166" spans="1:17" ht="12.75" customHeight="1" x14ac:dyDescent="0.2">
      <c r="A166" s="223" t="s">
        <v>80</v>
      </c>
      <c r="B166" s="290" t="s">
        <v>80</v>
      </c>
      <c r="C166" s="266" t="s">
        <v>59</v>
      </c>
      <c r="D166" s="266"/>
      <c r="E166" s="266" t="s">
        <v>39</v>
      </c>
      <c r="F166" s="252" t="s">
        <v>39</v>
      </c>
      <c r="G166" s="253"/>
      <c r="H166" s="267"/>
      <c r="I166" s="268">
        <f>I164</f>
        <v>1.4499999999999997</v>
      </c>
      <c r="J166" s="269">
        <f>J164</f>
        <v>0</v>
      </c>
      <c r="K166" s="269">
        <f>K164</f>
        <v>0</v>
      </c>
      <c r="L166" s="269">
        <f>L165</f>
        <v>0</v>
      </c>
      <c r="M166" s="270">
        <f t="shared" si="4"/>
        <v>1.4499999999999997</v>
      </c>
      <c r="O166" s="189"/>
      <c r="P166" s="190"/>
    </row>
    <row r="167" spans="1:17" ht="24" customHeight="1" x14ac:dyDescent="0.2">
      <c r="A167" s="223" t="s">
        <v>80</v>
      </c>
      <c r="B167" s="233" t="s">
        <v>81</v>
      </c>
      <c r="C167" s="230" t="s">
        <v>11</v>
      </c>
      <c r="D167" s="230" t="s">
        <v>32</v>
      </c>
      <c r="E167" s="230" t="s">
        <v>213</v>
      </c>
      <c r="F167" s="231" t="s">
        <v>378</v>
      </c>
      <c r="G167" s="232" t="s">
        <v>210</v>
      </c>
      <c r="H167" s="232" t="s">
        <v>143</v>
      </c>
      <c r="I167" s="240">
        <v>0.2</v>
      </c>
      <c r="J167" s="234"/>
      <c r="K167" s="234"/>
      <c r="L167" s="234"/>
      <c r="M167" s="172">
        <f t="shared" si="4"/>
        <v>0.2</v>
      </c>
      <c r="O167" s="172"/>
      <c r="P167" s="186"/>
    </row>
    <row r="168" spans="1:17" ht="12.75" customHeight="1" x14ac:dyDescent="0.2">
      <c r="A168" s="223" t="s">
        <v>80</v>
      </c>
      <c r="B168" s="228" t="s">
        <v>81</v>
      </c>
      <c r="C168" s="229" t="s">
        <v>11</v>
      </c>
      <c r="D168" s="229" t="s">
        <v>32</v>
      </c>
      <c r="E168" s="230" t="s">
        <v>25</v>
      </c>
      <c r="F168" s="231" t="s">
        <v>288</v>
      </c>
      <c r="G168" s="232" t="s">
        <v>294</v>
      </c>
      <c r="H168" s="232" t="s">
        <v>143</v>
      </c>
      <c r="I168" s="240">
        <v>0.4</v>
      </c>
      <c r="J168" s="234"/>
      <c r="K168" s="234"/>
      <c r="L168" s="234"/>
      <c r="M168" s="172">
        <f t="shared" si="4"/>
        <v>0.4</v>
      </c>
      <c r="O168" s="172"/>
      <c r="P168" s="186"/>
    </row>
    <row r="169" spans="1:17" ht="25.5" customHeight="1" x14ac:dyDescent="0.2">
      <c r="A169" s="223" t="s">
        <v>80</v>
      </c>
      <c r="B169" s="228" t="s">
        <v>81</v>
      </c>
      <c r="C169" s="229" t="s">
        <v>11</v>
      </c>
      <c r="D169" s="229" t="s">
        <v>32</v>
      </c>
      <c r="E169" s="230" t="s">
        <v>212</v>
      </c>
      <c r="F169" s="231" t="s">
        <v>403</v>
      </c>
      <c r="G169" s="232" t="s">
        <v>82</v>
      </c>
      <c r="H169" s="232" t="s">
        <v>143</v>
      </c>
      <c r="I169" s="240">
        <v>3</v>
      </c>
      <c r="J169" s="234"/>
      <c r="K169" s="234"/>
      <c r="L169" s="234"/>
      <c r="M169" s="172">
        <f t="shared" si="4"/>
        <v>3</v>
      </c>
      <c r="O169" s="172"/>
      <c r="P169" s="186"/>
    </row>
    <row r="170" spans="1:17" ht="12.75" customHeight="1" x14ac:dyDescent="0.2">
      <c r="A170" s="223" t="s">
        <v>80</v>
      </c>
      <c r="B170" s="228" t="s">
        <v>81</v>
      </c>
      <c r="C170" s="250" t="s">
        <v>11</v>
      </c>
      <c r="D170" s="251" t="s">
        <v>38</v>
      </c>
      <c r="E170" s="251" t="s">
        <v>39</v>
      </c>
      <c r="F170" s="252" t="s">
        <v>39</v>
      </c>
      <c r="G170" s="253"/>
      <c r="H170" s="254"/>
      <c r="I170" s="255">
        <f>SUM(I167:I169)</f>
        <v>3.6</v>
      </c>
      <c r="J170" s="174">
        <f>SUM(J167:J169)</f>
        <v>0</v>
      </c>
      <c r="K170" s="174">
        <f>SUM(K167:K169)</f>
        <v>0</v>
      </c>
      <c r="L170" s="174">
        <f>SUM(L167:L169)</f>
        <v>0</v>
      </c>
      <c r="M170" s="175">
        <f t="shared" si="4"/>
        <v>3.6</v>
      </c>
      <c r="O170" s="175"/>
      <c r="P170" s="188"/>
    </row>
    <row r="171" spans="1:17" ht="12.75" customHeight="1" x14ac:dyDescent="0.2">
      <c r="A171" s="223" t="s">
        <v>80</v>
      </c>
      <c r="B171" s="275" t="s">
        <v>81</v>
      </c>
      <c r="C171" s="291" t="s">
        <v>59</v>
      </c>
      <c r="D171" s="292" t="s">
        <v>39</v>
      </c>
      <c r="E171" s="266" t="s">
        <v>39</v>
      </c>
      <c r="F171" s="252" t="s">
        <v>39</v>
      </c>
      <c r="G171" s="253"/>
      <c r="H171" s="267"/>
      <c r="I171" s="268">
        <f>I170</f>
        <v>3.6</v>
      </c>
      <c r="J171" s="269">
        <f>J170</f>
        <v>0</v>
      </c>
      <c r="K171" s="269">
        <f>K170</f>
        <v>0</v>
      </c>
      <c r="L171" s="269"/>
      <c r="M171" s="270">
        <f t="shared" ref="M171:M202" si="5">SUM(I171:L171)</f>
        <v>3.6</v>
      </c>
      <c r="O171" s="189"/>
      <c r="P171" s="190"/>
    </row>
    <row r="172" spans="1:17" ht="23.25" customHeight="1" x14ac:dyDescent="0.2">
      <c r="A172" s="223" t="s">
        <v>80</v>
      </c>
      <c r="B172" s="276" t="s">
        <v>85</v>
      </c>
      <c r="C172" s="241" t="s">
        <v>11</v>
      </c>
      <c r="D172" s="241" t="s">
        <v>15</v>
      </c>
      <c r="E172" s="230" t="s">
        <v>66</v>
      </c>
      <c r="F172" s="231" t="s">
        <v>87</v>
      </c>
      <c r="G172" s="232" t="s">
        <v>704</v>
      </c>
      <c r="H172" s="232" t="s">
        <v>143</v>
      </c>
      <c r="I172" s="240">
        <v>0.15</v>
      </c>
      <c r="J172" s="234"/>
      <c r="K172" s="234"/>
      <c r="L172" s="234"/>
      <c r="M172" s="172">
        <f t="shared" si="5"/>
        <v>0.15</v>
      </c>
      <c r="O172" s="172"/>
      <c r="P172" s="186"/>
    </row>
    <row r="173" spans="1:17" ht="15" customHeight="1" x14ac:dyDescent="0.2">
      <c r="A173" s="223" t="s">
        <v>80</v>
      </c>
      <c r="B173" s="228" t="s">
        <v>85</v>
      </c>
      <c r="C173" s="229" t="s">
        <v>11</v>
      </c>
      <c r="D173" s="230" t="s">
        <v>18</v>
      </c>
      <c r="E173" s="230" t="s">
        <v>25</v>
      </c>
      <c r="F173" s="232" t="s">
        <v>322</v>
      </c>
      <c r="G173" s="232" t="s">
        <v>323</v>
      </c>
      <c r="H173" s="232" t="s">
        <v>143</v>
      </c>
      <c r="I173" s="240">
        <v>0.23</v>
      </c>
      <c r="J173" s="234"/>
      <c r="K173" s="234"/>
      <c r="L173" s="234"/>
      <c r="M173" s="172">
        <f t="shared" si="5"/>
        <v>0.23</v>
      </c>
      <c r="O173" s="172"/>
      <c r="P173" s="186"/>
    </row>
    <row r="174" spans="1:17" ht="24.95" customHeight="1" x14ac:dyDescent="0.2">
      <c r="A174" s="223" t="s">
        <v>80</v>
      </c>
      <c r="B174" s="228" t="s">
        <v>85</v>
      </c>
      <c r="C174" s="229" t="s">
        <v>11</v>
      </c>
      <c r="D174" s="229" t="s">
        <v>18</v>
      </c>
      <c r="E174" s="230" t="s">
        <v>72</v>
      </c>
      <c r="F174" s="232" t="s">
        <v>325</v>
      </c>
      <c r="G174" s="232" t="s">
        <v>326</v>
      </c>
      <c r="H174" s="232" t="s">
        <v>205</v>
      </c>
      <c r="I174" s="240"/>
      <c r="J174" s="234"/>
      <c r="K174" s="234">
        <v>0.15</v>
      </c>
      <c r="L174" s="234"/>
      <c r="M174" s="172">
        <f t="shared" si="5"/>
        <v>0.15</v>
      </c>
      <c r="O174" s="172"/>
      <c r="P174" s="186"/>
    </row>
    <row r="175" spans="1:17" ht="37.5" customHeight="1" x14ac:dyDescent="0.2">
      <c r="A175" s="223" t="s">
        <v>80</v>
      </c>
      <c r="B175" s="228" t="s">
        <v>85</v>
      </c>
      <c r="C175" s="229" t="s">
        <v>11</v>
      </c>
      <c r="D175" s="230" t="s">
        <v>32</v>
      </c>
      <c r="E175" s="230" t="s">
        <v>66</v>
      </c>
      <c r="F175" s="231" t="s">
        <v>180</v>
      </c>
      <c r="G175" s="232" t="s">
        <v>373</v>
      </c>
      <c r="H175" s="232" t="s">
        <v>143</v>
      </c>
      <c r="I175" s="240">
        <v>0.1</v>
      </c>
      <c r="J175" s="234"/>
      <c r="K175" s="234"/>
      <c r="L175" s="234"/>
      <c r="M175" s="172">
        <f t="shared" si="5"/>
        <v>0.1</v>
      </c>
      <c r="O175" s="172"/>
      <c r="P175" s="186"/>
    </row>
    <row r="176" spans="1:17" ht="37.5" customHeight="1" x14ac:dyDescent="0.2">
      <c r="A176" s="223" t="s">
        <v>80</v>
      </c>
      <c r="B176" s="228" t="s">
        <v>85</v>
      </c>
      <c r="C176" s="229" t="s">
        <v>11</v>
      </c>
      <c r="D176" s="230" t="s">
        <v>32</v>
      </c>
      <c r="E176" s="230" t="s">
        <v>25</v>
      </c>
      <c r="F176" s="231" t="s">
        <v>177</v>
      </c>
      <c r="G176" s="232" t="s">
        <v>308</v>
      </c>
      <c r="H176" s="232" t="s">
        <v>143</v>
      </c>
      <c r="I176" s="240">
        <v>0.15</v>
      </c>
      <c r="J176" s="234"/>
      <c r="K176" s="234"/>
      <c r="L176" s="234"/>
      <c r="M176" s="172">
        <f t="shared" si="5"/>
        <v>0.15</v>
      </c>
      <c r="O176" s="172"/>
      <c r="P176" s="186"/>
    </row>
    <row r="177" spans="1:17" ht="24.95" customHeight="1" x14ac:dyDescent="0.2">
      <c r="A177" s="223" t="s">
        <v>80</v>
      </c>
      <c r="B177" s="228" t="s">
        <v>85</v>
      </c>
      <c r="C177" s="229" t="s">
        <v>11</v>
      </c>
      <c r="D177" s="230" t="s">
        <v>32</v>
      </c>
      <c r="E177" s="230" t="s">
        <v>25</v>
      </c>
      <c r="F177" s="231" t="s">
        <v>177</v>
      </c>
      <c r="G177" s="232" t="s">
        <v>309</v>
      </c>
      <c r="H177" s="232" t="s">
        <v>143</v>
      </c>
      <c r="I177" s="240">
        <v>0.1</v>
      </c>
      <c r="J177" s="234"/>
      <c r="K177" s="234"/>
      <c r="L177" s="234"/>
      <c r="M177" s="172">
        <f t="shared" si="5"/>
        <v>0.1</v>
      </c>
      <c r="O177" s="172"/>
      <c r="P177" s="186"/>
    </row>
    <row r="178" spans="1:17" ht="12.6" customHeight="1" x14ac:dyDescent="0.2">
      <c r="A178" s="223" t="s">
        <v>80</v>
      </c>
      <c r="B178" s="228" t="s">
        <v>85</v>
      </c>
      <c r="C178" s="229" t="s">
        <v>11</v>
      </c>
      <c r="D178" s="229" t="s">
        <v>32</v>
      </c>
      <c r="E178" s="230" t="s">
        <v>86</v>
      </c>
      <c r="F178" s="231" t="s">
        <v>89</v>
      </c>
      <c r="G178" s="232" t="s">
        <v>348</v>
      </c>
      <c r="H178" s="232" t="s">
        <v>143</v>
      </c>
      <c r="I178" s="240">
        <v>0.5</v>
      </c>
      <c r="J178" s="234"/>
      <c r="K178" s="234"/>
      <c r="L178" s="234"/>
      <c r="M178" s="172">
        <f t="shared" si="5"/>
        <v>0.5</v>
      </c>
      <c r="O178" s="172"/>
      <c r="P178" s="186"/>
    </row>
    <row r="179" spans="1:17" ht="24.95" customHeight="1" x14ac:dyDescent="0.2">
      <c r="A179" s="223" t="s">
        <v>80</v>
      </c>
      <c r="B179" s="228" t="s">
        <v>85</v>
      </c>
      <c r="C179" s="229" t="s">
        <v>11</v>
      </c>
      <c r="D179" s="229" t="s">
        <v>32</v>
      </c>
      <c r="E179" s="230" t="s">
        <v>86</v>
      </c>
      <c r="F179" s="231" t="s">
        <v>89</v>
      </c>
      <c r="G179" s="232" t="s">
        <v>349</v>
      </c>
      <c r="H179" s="232" t="s">
        <v>143</v>
      </c>
      <c r="I179" s="240">
        <v>0.5</v>
      </c>
      <c r="J179" s="234"/>
      <c r="K179" s="234"/>
      <c r="L179" s="234"/>
      <c r="M179" s="172">
        <f t="shared" si="5"/>
        <v>0.5</v>
      </c>
      <c r="O179" s="172"/>
      <c r="P179" s="186"/>
    </row>
    <row r="180" spans="1:17" ht="25.5" customHeight="1" x14ac:dyDescent="0.2">
      <c r="A180" s="223" t="s">
        <v>80</v>
      </c>
      <c r="B180" s="228" t="s">
        <v>85</v>
      </c>
      <c r="C180" s="229" t="s">
        <v>11</v>
      </c>
      <c r="D180" s="229" t="s">
        <v>32</v>
      </c>
      <c r="E180" s="230" t="s">
        <v>86</v>
      </c>
      <c r="F180" s="231" t="s">
        <v>329</v>
      </c>
      <c r="G180" s="232" t="s">
        <v>901</v>
      </c>
      <c r="H180" s="232" t="s">
        <v>143</v>
      </c>
      <c r="I180" s="240">
        <v>0.75</v>
      </c>
      <c r="J180" s="234"/>
      <c r="K180" s="234"/>
      <c r="L180" s="234"/>
      <c r="M180" s="172">
        <f t="shared" si="5"/>
        <v>0.75</v>
      </c>
      <c r="O180" s="172"/>
      <c r="P180" s="186"/>
    </row>
    <row r="181" spans="1:17" ht="24.75" customHeight="1" x14ac:dyDescent="0.2">
      <c r="A181" s="223" t="s">
        <v>80</v>
      </c>
      <c r="B181" s="228" t="s">
        <v>85</v>
      </c>
      <c r="C181" s="229" t="s">
        <v>11</v>
      </c>
      <c r="D181" s="229" t="s">
        <v>32</v>
      </c>
      <c r="E181" s="230" t="s">
        <v>72</v>
      </c>
      <c r="F181" s="231" t="s">
        <v>397</v>
      </c>
      <c r="G181" s="232" t="s">
        <v>630</v>
      </c>
      <c r="H181" s="232" t="s">
        <v>143</v>
      </c>
      <c r="I181" s="240">
        <v>0.25</v>
      </c>
      <c r="J181" s="234"/>
      <c r="K181" s="234"/>
      <c r="L181" s="234"/>
      <c r="M181" s="172">
        <f t="shared" si="5"/>
        <v>0.25</v>
      </c>
      <c r="O181" s="172"/>
      <c r="P181" s="186"/>
    </row>
    <row r="182" spans="1:17" ht="12.75" customHeight="1" x14ac:dyDescent="0.2">
      <c r="A182" s="223" t="s">
        <v>80</v>
      </c>
      <c r="B182" s="228" t="s">
        <v>85</v>
      </c>
      <c r="C182" s="250" t="s">
        <v>11</v>
      </c>
      <c r="D182" s="251" t="s">
        <v>38</v>
      </c>
      <c r="E182" s="251" t="s">
        <v>39</v>
      </c>
      <c r="F182" s="252" t="s">
        <v>39</v>
      </c>
      <c r="G182" s="253"/>
      <c r="H182" s="254"/>
      <c r="I182" s="255">
        <f>SUM(I172:I181)</f>
        <v>2.73</v>
      </c>
      <c r="J182" s="174">
        <f>SUM(J172:J181)</f>
        <v>0</v>
      </c>
      <c r="K182" s="174">
        <f>SUM(K172:K181)</f>
        <v>0.15</v>
      </c>
      <c r="L182" s="174"/>
      <c r="M182" s="175">
        <f t="shared" si="5"/>
        <v>2.88</v>
      </c>
      <c r="O182" s="175"/>
      <c r="P182" s="188"/>
    </row>
    <row r="183" spans="1:17" ht="12.75" customHeight="1" x14ac:dyDescent="0.2">
      <c r="A183" s="223" t="s">
        <v>80</v>
      </c>
      <c r="B183" s="265" t="s">
        <v>85</v>
      </c>
      <c r="C183" s="266" t="s">
        <v>59</v>
      </c>
      <c r="D183" s="266" t="s">
        <v>39</v>
      </c>
      <c r="E183" s="266" t="s">
        <v>39</v>
      </c>
      <c r="F183" s="252" t="s">
        <v>39</v>
      </c>
      <c r="G183" s="253"/>
      <c r="H183" s="267"/>
      <c r="I183" s="268">
        <f>I182</f>
        <v>2.73</v>
      </c>
      <c r="J183" s="269">
        <f>J182</f>
        <v>0</v>
      </c>
      <c r="K183" s="269">
        <f>K182</f>
        <v>0.15</v>
      </c>
      <c r="L183" s="269"/>
      <c r="M183" s="270">
        <f t="shared" si="5"/>
        <v>2.88</v>
      </c>
      <c r="O183" s="189"/>
      <c r="P183" s="190"/>
    </row>
    <row r="184" spans="1:17" s="219" customFormat="1" ht="12.75" customHeight="1" x14ac:dyDescent="0.2">
      <c r="A184" s="223" t="s">
        <v>80</v>
      </c>
      <c r="B184" s="228" t="s">
        <v>90</v>
      </c>
      <c r="C184" s="297" t="s">
        <v>11</v>
      </c>
      <c r="D184" s="230" t="s">
        <v>305</v>
      </c>
      <c r="E184" s="230" t="s">
        <v>13</v>
      </c>
      <c r="F184" s="231" t="s">
        <v>168</v>
      </c>
      <c r="G184" s="232" t="s">
        <v>503</v>
      </c>
      <c r="H184" s="232" t="s">
        <v>205</v>
      </c>
      <c r="I184" s="240"/>
      <c r="J184" s="234"/>
      <c r="K184" s="234">
        <v>0.25</v>
      </c>
      <c r="L184" s="234"/>
      <c r="M184" s="172">
        <f t="shared" si="5"/>
        <v>0.25</v>
      </c>
      <c r="O184" s="218"/>
      <c r="P184" s="220"/>
      <c r="Q184" s="219" t="s">
        <v>146</v>
      </c>
    </row>
    <row r="185" spans="1:17" s="219" customFormat="1" ht="12.75" customHeight="1" x14ac:dyDescent="0.2">
      <c r="A185" s="223" t="s">
        <v>80</v>
      </c>
      <c r="B185" s="276" t="s">
        <v>90</v>
      </c>
      <c r="C185" s="241" t="s">
        <v>11</v>
      </c>
      <c r="D185" s="230" t="s">
        <v>305</v>
      </c>
      <c r="E185" s="230" t="s">
        <v>13</v>
      </c>
      <c r="F185" s="231" t="s">
        <v>635</v>
      </c>
      <c r="G185" s="232" t="s">
        <v>503</v>
      </c>
      <c r="H185" s="232" t="s">
        <v>205</v>
      </c>
      <c r="I185" s="240"/>
      <c r="J185" s="234"/>
      <c r="K185" s="234">
        <v>0.25</v>
      </c>
      <c r="L185" s="234"/>
      <c r="M185" s="172">
        <f t="shared" si="5"/>
        <v>0.25</v>
      </c>
      <c r="O185" s="218"/>
      <c r="P185" s="220"/>
      <c r="Q185" s="219" t="s">
        <v>146</v>
      </c>
    </row>
    <row r="186" spans="1:17" s="219" customFormat="1" ht="12.75" customHeight="1" x14ac:dyDescent="0.2">
      <c r="A186" s="223" t="s">
        <v>80</v>
      </c>
      <c r="B186" s="276" t="s">
        <v>90</v>
      </c>
      <c r="C186" s="241" t="s">
        <v>11</v>
      </c>
      <c r="D186" s="230" t="s">
        <v>18</v>
      </c>
      <c r="E186" s="230" t="s">
        <v>21</v>
      </c>
      <c r="F186" s="231" t="s">
        <v>393</v>
      </c>
      <c r="G186" s="232" t="s">
        <v>861</v>
      </c>
      <c r="H186" s="232" t="s">
        <v>165</v>
      </c>
      <c r="I186" s="240"/>
      <c r="J186" s="234">
        <v>0.2</v>
      </c>
      <c r="K186" s="234"/>
      <c r="L186" s="234"/>
      <c r="M186" s="172">
        <f t="shared" si="5"/>
        <v>0.2</v>
      </c>
      <c r="O186" s="218"/>
      <c r="P186" s="220"/>
      <c r="Q186" s="219" t="s">
        <v>146</v>
      </c>
    </row>
    <row r="187" spans="1:17" ht="25.5" customHeight="1" x14ac:dyDescent="0.2">
      <c r="A187" s="223" t="s">
        <v>80</v>
      </c>
      <c r="B187" s="276" t="s">
        <v>90</v>
      </c>
      <c r="C187" s="241" t="s">
        <v>11</v>
      </c>
      <c r="D187" s="230" t="s">
        <v>28</v>
      </c>
      <c r="E187" s="230" t="s">
        <v>25</v>
      </c>
      <c r="F187" s="231" t="s">
        <v>91</v>
      </c>
      <c r="G187" s="232" t="s">
        <v>162</v>
      </c>
      <c r="H187" s="232" t="s">
        <v>143</v>
      </c>
      <c r="I187" s="240">
        <v>0.2</v>
      </c>
      <c r="J187" s="234"/>
      <c r="K187" s="234"/>
      <c r="L187" s="234"/>
      <c r="M187" s="172">
        <f t="shared" si="5"/>
        <v>0.2</v>
      </c>
      <c r="O187" s="172"/>
      <c r="P187" s="186"/>
    </row>
    <row r="188" spans="1:17" ht="38.25" customHeight="1" x14ac:dyDescent="0.2">
      <c r="A188" s="223" t="s">
        <v>80</v>
      </c>
      <c r="B188" s="228" t="s">
        <v>90</v>
      </c>
      <c r="C188" s="229" t="s">
        <v>11</v>
      </c>
      <c r="D188" s="229" t="s">
        <v>28</v>
      </c>
      <c r="E188" s="230" t="s">
        <v>86</v>
      </c>
      <c r="F188" s="231" t="s">
        <v>404</v>
      </c>
      <c r="G188" s="232" t="s">
        <v>676</v>
      </c>
      <c r="H188" s="232" t="s">
        <v>143</v>
      </c>
      <c r="I188" s="240">
        <v>0.5</v>
      </c>
      <c r="J188" s="234"/>
      <c r="K188" s="234"/>
      <c r="L188" s="234"/>
      <c r="M188" s="172">
        <f t="shared" si="5"/>
        <v>0.5</v>
      </c>
      <c r="O188" s="172"/>
      <c r="P188" s="186"/>
    </row>
    <row r="189" spans="1:17" ht="24.95" customHeight="1" x14ac:dyDescent="0.2">
      <c r="A189" s="223" t="s">
        <v>80</v>
      </c>
      <c r="B189" s="228" t="s">
        <v>90</v>
      </c>
      <c r="C189" s="229" t="s">
        <v>11</v>
      </c>
      <c r="D189" s="229" t="s">
        <v>28</v>
      </c>
      <c r="E189" s="230" t="s">
        <v>21</v>
      </c>
      <c r="F189" s="231" t="s">
        <v>646</v>
      </c>
      <c r="G189" s="232" t="s">
        <v>648</v>
      </c>
      <c r="H189" s="232" t="s">
        <v>165</v>
      </c>
      <c r="I189" s="240"/>
      <c r="J189" s="234">
        <v>0.1</v>
      </c>
      <c r="K189" s="234"/>
      <c r="L189" s="234"/>
      <c r="M189" s="172">
        <f t="shared" si="5"/>
        <v>0.1</v>
      </c>
      <c r="O189" s="172"/>
      <c r="P189" s="186"/>
    </row>
    <row r="190" spans="1:17" ht="24.95" customHeight="1" x14ac:dyDescent="0.2">
      <c r="A190" s="223" t="s">
        <v>80</v>
      </c>
      <c r="B190" s="228" t="s">
        <v>90</v>
      </c>
      <c r="C190" s="229" t="s">
        <v>11</v>
      </c>
      <c r="D190" s="229" t="s">
        <v>28</v>
      </c>
      <c r="E190" s="230" t="s">
        <v>72</v>
      </c>
      <c r="F190" s="231" t="s">
        <v>730</v>
      </c>
      <c r="G190" s="232" t="s">
        <v>648</v>
      </c>
      <c r="H190" s="232" t="s">
        <v>165</v>
      </c>
      <c r="I190" s="240"/>
      <c r="J190" s="234">
        <v>0.1</v>
      </c>
      <c r="K190" s="234"/>
      <c r="L190" s="234"/>
      <c r="M190" s="172">
        <f t="shared" si="5"/>
        <v>0.1</v>
      </c>
      <c r="O190" s="172"/>
      <c r="P190" s="186"/>
    </row>
    <row r="191" spans="1:17" ht="25.5" customHeight="1" x14ac:dyDescent="0.2">
      <c r="A191" s="223" t="s">
        <v>80</v>
      </c>
      <c r="B191" s="228" t="s">
        <v>90</v>
      </c>
      <c r="C191" s="229" t="s">
        <v>11</v>
      </c>
      <c r="D191" s="229" t="s">
        <v>27</v>
      </c>
      <c r="E191" s="229" t="s">
        <v>21</v>
      </c>
      <c r="F191" s="231" t="s">
        <v>482</v>
      </c>
      <c r="G191" s="232" t="s">
        <v>493</v>
      </c>
      <c r="H191" s="232" t="s">
        <v>165</v>
      </c>
      <c r="I191" s="240"/>
      <c r="J191" s="234">
        <v>0.05</v>
      </c>
      <c r="K191" s="234"/>
      <c r="L191" s="234"/>
      <c r="M191" s="172">
        <f t="shared" si="5"/>
        <v>0.05</v>
      </c>
      <c r="O191" s="172"/>
      <c r="P191" s="186"/>
    </row>
    <row r="192" spans="1:17" ht="25.5" customHeight="1" x14ac:dyDescent="0.2">
      <c r="A192" s="223" t="s">
        <v>80</v>
      </c>
      <c r="B192" s="228" t="s">
        <v>90</v>
      </c>
      <c r="C192" s="229" t="s">
        <v>11</v>
      </c>
      <c r="D192" s="229" t="s">
        <v>27</v>
      </c>
      <c r="E192" s="229" t="s">
        <v>72</v>
      </c>
      <c r="F192" s="231" t="s">
        <v>797</v>
      </c>
      <c r="G192" s="232" t="s">
        <v>796</v>
      </c>
      <c r="H192" s="232" t="s">
        <v>165</v>
      </c>
      <c r="I192" s="240"/>
      <c r="J192" s="234">
        <v>0.1</v>
      </c>
      <c r="K192" s="234"/>
      <c r="L192" s="234"/>
      <c r="M192" s="172">
        <f t="shared" si="5"/>
        <v>0.1</v>
      </c>
      <c r="O192" s="172"/>
      <c r="P192" s="186"/>
    </row>
    <row r="193" spans="1:17" ht="14.25" customHeight="1" x14ac:dyDescent="0.2">
      <c r="A193" s="223" t="s">
        <v>80</v>
      </c>
      <c r="B193" s="228" t="s">
        <v>90</v>
      </c>
      <c r="C193" s="229" t="s">
        <v>11</v>
      </c>
      <c r="D193" s="230" t="s">
        <v>32</v>
      </c>
      <c r="E193" s="230" t="s">
        <v>25</v>
      </c>
      <c r="F193" s="231" t="s">
        <v>288</v>
      </c>
      <c r="G193" s="232" t="s">
        <v>129</v>
      </c>
      <c r="H193" s="232" t="s">
        <v>205</v>
      </c>
      <c r="I193" s="240"/>
      <c r="J193" s="234"/>
      <c r="K193" s="234">
        <v>0.1</v>
      </c>
      <c r="L193" s="234"/>
      <c r="M193" s="172">
        <f t="shared" si="5"/>
        <v>0.1</v>
      </c>
      <c r="O193" s="172"/>
      <c r="P193" s="186"/>
      <c r="Q193" s="180" t="s">
        <v>148</v>
      </c>
    </row>
    <row r="194" spans="1:17" ht="24.95" customHeight="1" x14ac:dyDescent="0.2">
      <c r="A194" s="223" t="s">
        <v>80</v>
      </c>
      <c r="B194" s="228" t="s">
        <v>90</v>
      </c>
      <c r="C194" s="229" t="s">
        <v>11</v>
      </c>
      <c r="D194" s="230" t="s">
        <v>28</v>
      </c>
      <c r="E194" s="230" t="s">
        <v>25</v>
      </c>
      <c r="F194" s="231" t="s">
        <v>91</v>
      </c>
      <c r="G194" s="232" t="s">
        <v>499</v>
      </c>
      <c r="H194" s="232" t="s">
        <v>143</v>
      </c>
      <c r="I194" s="240">
        <v>0.1</v>
      </c>
      <c r="J194" s="234"/>
      <c r="K194" s="234"/>
      <c r="L194" s="234"/>
      <c r="M194" s="172">
        <f t="shared" si="5"/>
        <v>0.1</v>
      </c>
      <c r="O194" s="172"/>
      <c r="P194" s="186"/>
      <c r="Q194" s="180" t="s">
        <v>148</v>
      </c>
    </row>
    <row r="195" spans="1:17" ht="24.95" customHeight="1" x14ac:dyDescent="0.2">
      <c r="A195" s="223" t="s">
        <v>80</v>
      </c>
      <c r="B195" s="293" t="s">
        <v>90</v>
      </c>
      <c r="C195" s="229" t="s">
        <v>11</v>
      </c>
      <c r="D195" s="229" t="s">
        <v>28</v>
      </c>
      <c r="E195" s="230" t="s">
        <v>72</v>
      </c>
      <c r="F195" s="231" t="s">
        <v>391</v>
      </c>
      <c r="G195" s="232" t="s">
        <v>583</v>
      </c>
      <c r="H195" s="232" t="s">
        <v>165</v>
      </c>
      <c r="I195" s="240"/>
      <c r="J195" s="234">
        <v>0.35</v>
      </c>
      <c r="K195" s="234"/>
      <c r="L195" s="234"/>
      <c r="M195" s="172">
        <f t="shared" si="5"/>
        <v>0.35</v>
      </c>
      <c r="O195" s="172"/>
      <c r="P195" s="186"/>
    </row>
    <row r="196" spans="1:17" s="219" customFormat="1" ht="12.6" customHeight="1" x14ac:dyDescent="0.2">
      <c r="A196" s="223" t="s">
        <v>80</v>
      </c>
      <c r="B196" s="228" t="s">
        <v>90</v>
      </c>
      <c r="C196" s="296" t="s">
        <v>11</v>
      </c>
      <c r="D196" s="230" t="s">
        <v>99</v>
      </c>
      <c r="E196" s="230" t="s">
        <v>13</v>
      </c>
      <c r="F196" s="231" t="s">
        <v>100</v>
      </c>
      <c r="G196" s="232" t="s">
        <v>333</v>
      </c>
      <c r="H196" s="232" t="s">
        <v>205</v>
      </c>
      <c r="I196" s="240"/>
      <c r="J196" s="234"/>
      <c r="K196" s="234">
        <v>0.25</v>
      </c>
      <c r="L196" s="234"/>
      <c r="M196" s="172">
        <f t="shared" si="5"/>
        <v>0.25</v>
      </c>
      <c r="O196" s="218"/>
      <c r="P196" s="220"/>
      <c r="Q196" s="219" t="s">
        <v>146</v>
      </c>
    </row>
    <row r="197" spans="1:17" ht="15.75" customHeight="1" x14ac:dyDescent="0.2">
      <c r="A197" s="223" t="s">
        <v>80</v>
      </c>
      <c r="B197" s="228" t="s">
        <v>90</v>
      </c>
      <c r="C197" s="229" t="s">
        <v>11</v>
      </c>
      <c r="D197" s="230" t="s">
        <v>350</v>
      </c>
      <c r="E197" s="230" t="s">
        <v>13</v>
      </c>
      <c r="F197" s="231" t="s">
        <v>351</v>
      </c>
      <c r="G197" s="232" t="s">
        <v>690</v>
      </c>
      <c r="H197" s="232" t="s">
        <v>205</v>
      </c>
      <c r="I197" s="240"/>
      <c r="J197" s="234"/>
      <c r="K197" s="234">
        <v>0.25</v>
      </c>
      <c r="L197" s="234"/>
      <c r="M197" s="172">
        <f t="shared" si="5"/>
        <v>0.25</v>
      </c>
      <c r="O197" s="172"/>
      <c r="P197" s="186"/>
      <c r="Q197" s="180" t="s">
        <v>151</v>
      </c>
    </row>
    <row r="198" spans="1:17" s="219" customFormat="1" ht="12.75" customHeight="1" x14ac:dyDescent="0.2">
      <c r="A198" s="223" t="s">
        <v>80</v>
      </c>
      <c r="B198" s="228" t="s">
        <v>90</v>
      </c>
      <c r="C198" s="296" t="s">
        <v>11</v>
      </c>
      <c r="D198" s="230" t="s">
        <v>350</v>
      </c>
      <c r="E198" s="230" t="s">
        <v>13</v>
      </c>
      <c r="F198" s="231" t="s">
        <v>351</v>
      </c>
      <c r="G198" s="232" t="s">
        <v>922</v>
      </c>
      <c r="H198" s="232" t="s">
        <v>205</v>
      </c>
      <c r="I198" s="240"/>
      <c r="J198" s="234"/>
      <c r="K198" s="234">
        <v>0.05</v>
      </c>
      <c r="L198" s="234"/>
      <c r="M198" s="172">
        <f t="shared" si="5"/>
        <v>0.05</v>
      </c>
      <c r="O198" s="218"/>
      <c r="P198" s="220"/>
    </row>
    <row r="199" spans="1:17" s="219" customFormat="1" ht="15.75" customHeight="1" x14ac:dyDescent="0.2">
      <c r="A199" s="223" t="s">
        <v>80</v>
      </c>
      <c r="B199" s="228" t="s">
        <v>90</v>
      </c>
      <c r="C199" s="230" t="s">
        <v>11</v>
      </c>
      <c r="D199" s="230" t="s">
        <v>217</v>
      </c>
      <c r="E199" s="230" t="s">
        <v>72</v>
      </c>
      <c r="F199" s="232" t="s">
        <v>866</v>
      </c>
      <c r="G199" s="232" t="s">
        <v>865</v>
      </c>
      <c r="H199" s="232" t="s">
        <v>165</v>
      </c>
      <c r="I199" s="240"/>
      <c r="J199" s="234">
        <v>0.05</v>
      </c>
      <c r="K199" s="234"/>
      <c r="L199" s="234"/>
      <c r="M199" s="172">
        <f t="shared" si="5"/>
        <v>0.05</v>
      </c>
      <c r="O199" s="218"/>
      <c r="P199" s="220"/>
    </row>
    <row r="200" spans="1:17" ht="12.75" customHeight="1" x14ac:dyDescent="0.2">
      <c r="A200" s="223" t="s">
        <v>80</v>
      </c>
      <c r="B200" s="228" t="s">
        <v>90</v>
      </c>
      <c r="C200" s="250" t="s">
        <v>11</v>
      </c>
      <c r="D200" s="251" t="s">
        <v>38</v>
      </c>
      <c r="E200" s="251" t="s">
        <v>39</v>
      </c>
      <c r="F200" s="252" t="s">
        <v>39</v>
      </c>
      <c r="G200" s="253"/>
      <c r="H200" s="254"/>
      <c r="I200" s="174">
        <f>SUM(I184:I199)</f>
        <v>0.79999999999999993</v>
      </c>
      <c r="J200" s="174">
        <f>SUM(J184:J199)</f>
        <v>0.95000000000000007</v>
      </c>
      <c r="K200" s="174">
        <f>SUM(K184:K199)</f>
        <v>1.1500000000000001</v>
      </c>
      <c r="L200" s="174"/>
      <c r="M200" s="175">
        <f t="shared" si="5"/>
        <v>2.9000000000000004</v>
      </c>
      <c r="O200" s="175"/>
      <c r="P200" s="188"/>
    </row>
    <row r="201" spans="1:17" ht="15.75" customHeight="1" x14ac:dyDescent="0.2">
      <c r="A201" s="223" t="s">
        <v>80</v>
      </c>
      <c r="B201" s="228" t="s">
        <v>90</v>
      </c>
      <c r="C201" s="229" t="s">
        <v>40</v>
      </c>
      <c r="D201" s="230" t="s">
        <v>127</v>
      </c>
      <c r="E201" s="230" t="s">
        <v>13</v>
      </c>
      <c r="F201" s="231" t="s">
        <v>506</v>
      </c>
      <c r="G201" s="232" t="s">
        <v>878</v>
      </c>
      <c r="H201" s="232" t="s">
        <v>204</v>
      </c>
      <c r="I201" s="240"/>
      <c r="J201" s="234"/>
      <c r="K201" s="234"/>
      <c r="L201" s="234">
        <v>0.25</v>
      </c>
      <c r="M201" s="172">
        <f t="shared" si="5"/>
        <v>0.25</v>
      </c>
      <c r="O201" s="172"/>
      <c r="P201" s="186"/>
      <c r="Q201" s="219" t="s">
        <v>146</v>
      </c>
    </row>
    <row r="202" spans="1:17" ht="25.5" customHeight="1" x14ac:dyDescent="0.2">
      <c r="A202" s="223" t="s">
        <v>80</v>
      </c>
      <c r="B202" s="228" t="s">
        <v>90</v>
      </c>
      <c r="C202" s="229" t="s">
        <v>40</v>
      </c>
      <c r="D202" s="230" t="s">
        <v>127</v>
      </c>
      <c r="E202" s="230" t="s">
        <v>21</v>
      </c>
      <c r="F202" s="231" t="s">
        <v>336</v>
      </c>
      <c r="G202" s="232" t="s">
        <v>882</v>
      </c>
      <c r="H202" s="232" t="s">
        <v>204</v>
      </c>
      <c r="I202" s="240"/>
      <c r="J202" s="234"/>
      <c r="K202" s="234"/>
      <c r="L202" s="234">
        <v>0.25</v>
      </c>
      <c r="M202" s="172">
        <f t="shared" si="5"/>
        <v>0.25</v>
      </c>
      <c r="O202" s="172"/>
      <c r="P202" s="186"/>
      <c r="Q202" s="219" t="s">
        <v>146</v>
      </c>
    </row>
    <row r="203" spans="1:17" ht="15.75" customHeight="1" x14ac:dyDescent="0.2">
      <c r="A203" s="223" t="s">
        <v>80</v>
      </c>
      <c r="B203" s="228" t="s">
        <v>90</v>
      </c>
      <c r="C203" s="229" t="s">
        <v>40</v>
      </c>
      <c r="D203" s="230" t="s">
        <v>41</v>
      </c>
      <c r="E203" s="230" t="s">
        <v>13</v>
      </c>
      <c r="F203" s="231" t="s">
        <v>479</v>
      </c>
      <c r="G203" s="232" t="s">
        <v>811</v>
      </c>
      <c r="H203" s="232" t="s">
        <v>204</v>
      </c>
      <c r="I203" s="240"/>
      <c r="J203" s="234"/>
      <c r="K203" s="234"/>
      <c r="L203" s="234">
        <v>0.25</v>
      </c>
      <c r="M203" s="172">
        <f t="shared" ref="M203:M220" si="6">SUM(I203:L203)</f>
        <v>0.25</v>
      </c>
      <c r="O203" s="172"/>
      <c r="P203" s="186"/>
      <c r="Q203" s="219" t="s">
        <v>146</v>
      </c>
    </row>
    <row r="204" spans="1:17" ht="15.75" customHeight="1" x14ac:dyDescent="0.2">
      <c r="A204" s="223" t="s">
        <v>80</v>
      </c>
      <c r="B204" s="228" t="s">
        <v>90</v>
      </c>
      <c r="C204" s="229" t="s">
        <v>40</v>
      </c>
      <c r="D204" s="230" t="s">
        <v>48</v>
      </c>
      <c r="E204" s="230" t="s">
        <v>13</v>
      </c>
      <c r="F204" s="231" t="s">
        <v>132</v>
      </c>
      <c r="G204" s="232" t="s">
        <v>129</v>
      </c>
      <c r="H204" s="232" t="s">
        <v>204</v>
      </c>
      <c r="I204" s="240"/>
      <c r="J204" s="234"/>
      <c r="K204" s="234"/>
      <c r="L204" s="234">
        <v>0.1</v>
      </c>
      <c r="M204" s="172">
        <f t="shared" si="6"/>
        <v>0.1</v>
      </c>
      <c r="O204" s="172"/>
      <c r="P204" s="186"/>
      <c r="Q204" s="180" t="s">
        <v>148</v>
      </c>
    </row>
    <row r="205" spans="1:17" s="219" customFormat="1" ht="12.75" customHeight="1" x14ac:dyDescent="0.2">
      <c r="A205" s="223" t="s">
        <v>80</v>
      </c>
      <c r="B205" s="228" t="s">
        <v>90</v>
      </c>
      <c r="C205" s="297" t="s">
        <v>40</v>
      </c>
      <c r="D205" s="230" t="s">
        <v>127</v>
      </c>
      <c r="E205" s="230" t="s">
        <v>13</v>
      </c>
      <c r="F205" s="231" t="s">
        <v>504</v>
      </c>
      <c r="G205" s="232" t="s">
        <v>547</v>
      </c>
      <c r="H205" s="232" t="s">
        <v>204</v>
      </c>
      <c r="I205" s="240"/>
      <c r="J205" s="234"/>
      <c r="K205" s="234"/>
      <c r="L205" s="234">
        <v>0.1</v>
      </c>
      <c r="M205" s="172">
        <f t="shared" si="6"/>
        <v>0.1</v>
      </c>
      <c r="O205" s="218"/>
      <c r="P205" s="220"/>
    </row>
    <row r="206" spans="1:17" s="219" customFormat="1" ht="12.75" customHeight="1" x14ac:dyDescent="0.2">
      <c r="A206" s="223" t="s">
        <v>80</v>
      </c>
      <c r="B206" s="228" t="s">
        <v>90</v>
      </c>
      <c r="C206" s="229" t="s">
        <v>40</v>
      </c>
      <c r="D206" s="241" t="s">
        <v>106</v>
      </c>
      <c r="E206" s="230" t="s">
        <v>13</v>
      </c>
      <c r="F206" s="231" t="s">
        <v>147</v>
      </c>
      <c r="G206" s="232" t="s">
        <v>134</v>
      </c>
      <c r="H206" s="232" t="s">
        <v>204</v>
      </c>
      <c r="I206" s="240"/>
      <c r="J206" s="234"/>
      <c r="K206" s="234"/>
      <c r="L206" s="234">
        <v>0.15</v>
      </c>
      <c r="M206" s="172">
        <f t="shared" si="6"/>
        <v>0.15</v>
      </c>
      <c r="O206" s="218"/>
      <c r="P206" s="220"/>
    </row>
    <row r="207" spans="1:17" s="219" customFormat="1" ht="12.6" customHeight="1" x14ac:dyDescent="0.2">
      <c r="A207" s="223" t="s">
        <v>80</v>
      </c>
      <c r="B207" s="228" t="s">
        <v>90</v>
      </c>
      <c r="C207" s="229" t="s">
        <v>40</v>
      </c>
      <c r="D207" s="230" t="s">
        <v>53</v>
      </c>
      <c r="E207" s="230" t="s">
        <v>72</v>
      </c>
      <c r="F207" s="231" t="s">
        <v>291</v>
      </c>
      <c r="G207" s="232" t="s">
        <v>509</v>
      </c>
      <c r="H207" s="232" t="s">
        <v>204</v>
      </c>
      <c r="I207" s="240"/>
      <c r="J207" s="234"/>
      <c r="K207" s="234"/>
      <c r="L207" s="234">
        <v>0.2</v>
      </c>
      <c r="M207" s="172">
        <f t="shared" si="6"/>
        <v>0.2</v>
      </c>
      <c r="O207" s="218"/>
      <c r="P207" s="220"/>
    </row>
    <row r="208" spans="1:17" s="219" customFormat="1" ht="15.75" customHeight="1" x14ac:dyDescent="0.2">
      <c r="A208" s="223" t="s">
        <v>80</v>
      </c>
      <c r="B208" s="228" t="s">
        <v>90</v>
      </c>
      <c r="C208" s="235" t="s">
        <v>40</v>
      </c>
      <c r="D208" s="231" t="s">
        <v>289</v>
      </c>
      <c r="E208" s="277" t="s">
        <v>13</v>
      </c>
      <c r="F208" s="231" t="s">
        <v>759</v>
      </c>
      <c r="G208" s="232" t="s">
        <v>760</v>
      </c>
      <c r="H208" s="232" t="s">
        <v>204</v>
      </c>
      <c r="I208" s="240"/>
      <c r="J208" s="234"/>
      <c r="K208" s="243"/>
      <c r="L208" s="234">
        <v>0.25</v>
      </c>
      <c r="M208" s="172">
        <f t="shared" si="6"/>
        <v>0.25</v>
      </c>
      <c r="O208" s="218"/>
      <c r="P208" s="220"/>
      <c r="Q208" s="219" t="s">
        <v>146</v>
      </c>
    </row>
    <row r="209" spans="1:17" s="219" customFormat="1" ht="15.75" customHeight="1" x14ac:dyDescent="0.2">
      <c r="A209" s="223" t="s">
        <v>80</v>
      </c>
      <c r="B209" s="228" t="s">
        <v>90</v>
      </c>
      <c r="C209" s="235" t="s">
        <v>40</v>
      </c>
      <c r="D209" s="231" t="s">
        <v>289</v>
      </c>
      <c r="E209" s="241" t="s">
        <v>21</v>
      </c>
      <c r="F209" s="231" t="s">
        <v>618</v>
      </c>
      <c r="G209" s="232" t="s">
        <v>620</v>
      </c>
      <c r="H209" s="232" t="s">
        <v>204</v>
      </c>
      <c r="I209" s="240"/>
      <c r="J209" s="234"/>
      <c r="K209" s="243"/>
      <c r="L209" s="234">
        <v>0.25</v>
      </c>
      <c r="M209" s="172">
        <f t="shared" si="6"/>
        <v>0.25</v>
      </c>
      <c r="O209" s="218"/>
      <c r="P209" s="220"/>
      <c r="Q209" s="219" t="s">
        <v>146</v>
      </c>
    </row>
    <row r="210" spans="1:17" s="219" customFormat="1" ht="12.75" customHeight="1" x14ac:dyDescent="0.2">
      <c r="A210" s="223" t="s">
        <v>80</v>
      </c>
      <c r="B210" s="228" t="s">
        <v>90</v>
      </c>
      <c r="C210" s="229" t="s">
        <v>40</v>
      </c>
      <c r="D210" s="230" t="s">
        <v>83</v>
      </c>
      <c r="E210" s="230" t="s">
        <v>21</v>
      </c>
      <c r="F210" s="232" t="s">
        <v>170</v>
      </c>
      <c r="G210" s="232" t="s">
        <v>521</v>
      </c>
      <c r="H210" s="232" t="s">
        <v>204</v>
      </c>
      <c r="I210" s="240"/>
      <c r="J210" s="234"/>
      <c r="K210" s="234"/>
      <c r="L210" s="234">
        <v>0.05</v>
      </c>
      <c r="M210" s="172">
        <f t="shared" si="6"/>
        <v>0.05</v>
      </c>
      <c r="O210" s="218"/>
      <c r="P210" s="220"/>
    </row>
    <row r="211" spans="1:17" s="219" customFormat="1" ht="12.75" customHeight="1" x14ac:dyDescent="0.2">
      <c r="A211" s="223" t="s">
        <v>80</v>
      </c>
      <c r="B211" s="228" t="s">
        <v>90</v>
      </c>
      <c r="C211" s="229" t="s">
        <v>40</v>
      </c>
      <c r="D211" s="258" t="s">
        <v>109</v>
      </c>
      <c r="E211" s="230" t="s">
        <v>25</v>
      </c>
      <c r="F211" s="231" t="s">
        <v>278</v>
      </c>
      <c r="G211" s="232" t="s">
        <v>279</v>
      </c>
      <c r="H211" s="232" t="s">
        <v>204</v>
      </c>
      <c r="I211" s="240"/>
      <c r="J211" s="234"/>
      <c r="K211" s="234"/>
      <c r="L211" s="234">
        <v>0.2</v>
      </c>
      <c r="M211" s="172">
        <f t="shared" si="6"/>
        <v>0.2</v>
      </c>
      <c r="O211" s="218"/>
      <c r="P211" s="220"/>
    </row>
    <row r="212" spans="1:17" s="219" customFormat="1" ht="12.6" customHeight="1" x14ac:dyDescent="0.2">
      <c r="A212" s="223" t="s">
        <v>80</v>
      </c>
      <c r="B212" s="228" t="s">
        <v>90</v>
      </c>
      <c r="C212" s="229" t="s">
        <v>40</v>
      </c>
      <c r="D212" s="258" t="s">
        <v>109</v>
      </c>
      <c r="E212" s="230" t="s">
        <v>72</v>
      </c>
      <c r="F212" s="232" t="s">
        <v>592</v>
      </c>
      <c r="G212" s="232" t="s">
        <v>593</v>
      </c>
      <c r="H212" s="232" t="s">
        <v>204</v>
      </c>
      <c r="I212" s="240"/>
      <c r="J212" s="234"/>
      <c r="K212" s="234"/>
      <c r="L212" s="234">
        <v>0.3</v>
      </c>
      <c r="M212" s="172">
        <f t="shared" si="6"/>
        <v>0.3</v>
      </c>
      <c r="O212" s="218"/>
      <c r="P212" s="220"/>
    </row>
    <row r="213" spans="1:17" s="219" customFormat="1" ht="12.75" customHeight="1" x14ac:dyDescent="0.2">
      <c r="A213" s="223" t="s">
        <v>80</v>
      </c>
      <c r="B213" s="228" t="s">
        <v>90</v>
      </c>
      <c r="C213" s="229" t="s">
        <v>40</v>
      </c>
      <c r="D213" s="258" t="s">
        <v>109</v>
      </c>
      <c r="E213" s="230" t="s">
        <v>72</v>
      </c>
      <c r="F213" s="232" t="s">
        <v>389</v>
      </c>
      <c r="G213" s="232" t="s">
        <v>279</v>
      </c>
      <c r="H213" s="232" t="s">
        <v>204</v>
      </c>
      <c r="I213" s="240"/>
      <c r="J213" s="234"/>
      <c r="K213" s="234"/>
      <c r="L213" s="234">
        <v>0.2</v>
      </c>
      <c r="M213" s="172">
        <f t="shared" si="6"/>
        <v>0.2</v>
      </c>
      <c r="O213" s="218"/>
      <c r="P213" s="220"/>
    </row>
    <row r="214" spans="1:17" ht="15.75" customHeight="1" x14ac:dyDescent="0.2">
      <c r="A214" s="223" t="s">
        <v>80</v>
      </c>
      <c r="B214" s="228" t="s">
        <v>90</v>
      </c>
      <c r="C214" s="229" t="s">
        <v>40</v>
      </c>
      <c r="D214" s="246" t="s">
        <v>42</v>
      </c>
      <c r="E214" s="230" t="s">
        <v>72</v>
      </c>
      <c r="F214" s="231" t="s">
        <v>837</v>
      </c>
      <c r="G214" s="232" t="s">
        <v>838</v>
      </c>
      <c r="H214" s="232" t="s">
        <v>204</v>
      </c>
      <c r="I214" s="240"/>
      <c r="J214" s="234"/>
      <c r="K214" s="234"/>
      <c r="L214" s="234">
        <v>0.1</v>
      </c>
      <c r="M214" s="172">
        <f t="shared" si="6"/>
        <v>0.1</v>
      </c>
      <c r="O214" s="172"/>
      <c r="P214" s="186"/>
    </row>
    <row r="215" spans="1:17" ht="15.75" customHeight="1" x14ac:dyDescent="0.2">
      <c r="A215" s="223" t="s">
        <v>80</v>
      </c>
      <c r="B215" s="228" t="s">
        <v>90</v>
      </c>
      <c r="C215" s="229" t="s">
        <v>40</v>
      </c>
      <c r="D215" s="246" t="s">
        <v>42</v>
      </c>
      <c r="E215" s="230" t="s">
        <v>72</v>
      </c>
      <c r="F215" s="231" t="s">
        <v>837</v>
      </c>
      <c r="G215" s="232" t="s">
        <v>839</v>
      </c>
      <c r="H215" s="232" t="s">
        <v>204</v>
      </c>
      <c r="I215" s="240"/>
      <c r="J215" s="234"/>
      <c r="K215" s="234"/>
      <c r="L215" s="234">
        <v>0.05</v>
      </c>
      <c r="M215" s="172">
        <f t="shared" si="6"/>
        <v>0.05</v>
      </c>
      <c r="O215" s="172"/>
      <c r="P215" s="186"/>
    </row>
    <row r="216" spans="1:17" ht="15.75" customHeight="1" x14ac:dyDescent="0.2">
      <c r="A216" s="223" t="s">
        <v>80</v>
      </c>
      <c r="B216" s="228" t="s">
        <v>90</v>
      </c>
      <c r="C216" s="229" t="s">
        <v>40</v>
      </c>
      <c r="D216" s="246" t="s">
        <v>42</v>
      </c>
      <c r="E216" s="230" t="s">
        <v>72</v>
      </c>
      <c r="F216" s="231" t="s">
        <v>615</v>
      </c>
      <c r="G216" s="232" t="s">
        <v>839</v>
      </c>
      <c r="H216" s="232" t="s">
        <v>204</v>
      </c>
      <c r="I216" s="240"/>
      <c r="J216" s="234"/>
      <c r="K216" s="234"/>
      <c r="L216" s="234">
        <v>0.05</v>
      </c>
      <c r="M216" s="172">
        <f t="shared" si="6"/>
        <v>0.05</v>
      </c>
      <c r="O216" s="172"/>
      <c r="P216" s="186"/>
    </row>
    <row r="217" spans="1:17" ht="15.75" customHeight="1" x14ac:dyDescent="0.2">
      <c r="A217" s="223" t="s">
        <v>80</v>
      </c>
      <c r="B217" s="228" t="s">
        <v>90</v>
      </c>
      <c r="C217" s="229" t="s">
        <v>40</v>
      </c>
      <c r="D217" s="246" t="s">
        <v>51</v>
      </c>
      <c r="E217" s="230" t="s">
        <v>13</v>
      </c>
      <c r="F217" s="231" t="s">
        <v>52</v>
      </c>
      <c r="G217" s="232" t="s">
        <v>480</v>
      </c>
      <c r="H217" s="232" t="s">
        <v>204</v>
      </c>
      <c r="I217" s="240"/>
      <c r="J217" s="234"/>
      <c r="K217" s="234"/>
      <c r="L217" s="234">
        <v>0.25</v>
      </c>
      <c r="M217" s="172">
        <f t="shared" si="6"/>
        <v>0.25</v>
      </c>
      <c r="O217" s="172"/>
      <c r="P217" s="186"/>
      <c r="Q217" s="219" t="s">
        <v>146</v>
      </c>
    </row>
    <row r="218" spans="1:17" ht="15.75" customHeight="1" x14ac:dyDescent="0.2">
      <c r="A218" s="223" t="s">
        <v>80</v>
      </c>
      <c r="B218" s="228" t="s">
        <v>90</v>
      </c>
      <c r="C218" s="229" t="s">
        <v>40</v>
      </c>
      <c r="D218" s="246" t="s">
        <v>51</v>
      </c>
      <c r="E218" s="230" t="s">
        <v>13</v>
      </c>
      <c r="F218" s="231" t="s">
        <v>52</v>
      </c>
      <c r="G218" s="232" t="s">
        <v>480</v>
      </c>
      <c r="H218" s="232" t="s">
        <v>204</v>
      </c>
      <c r="I218" s="240"/>
      <c r="J218" s="234"/>
      <c r="K218" s="234"/>
      <c r="L218" s="234">
        <v>0.25</v>
      </c>
      <c r="M218" s="172">
        <f t="shared" si="6"/>
        <v>0.25</v>
      </c>
      <c r="O218" s="172"/>
      <c r="P218" s="186"/>
      <c r="Q218" s="219" t="s">
        <v>146</v>
      </c>
    </row>
    <row r="219" spans="1:17" ht="15.75" customHeight="1" x14ac:dyDescent="0.2">
      <c r="A219" s="223" t="s">
        <v>80</v>
      </c>
      <c r="B219" s="228" t="s">
        <v>90</v>
      </c>
      <c r="C219" s="229" t="s">
        <v>40</v>
      </c>
      <c r="D219" s="246" t="s">
        <v>51</v>
      </c>
      <c r="E219" s="230" t="s">
        <v>21</v>
      </c>
      <c r="F219" s="231" t="s">
        <v>483</v>
      </c>
      <c r="G219" s="232" t="s">
        <v>484</v>
      </c>
      <c r="H219" s="232" t="s">
        <v>204</v>
      </c>
      <c r="I219" s="240"/>
      <c r="J219" s="234"/>
      <c r="K219" s="234"/>
      <c r="L219" s="234">
        <v>0.25</v>
      </c>
      <c r="M219" s="172">
        <f t="shared" si="6"/>
        <v>0.25</v>
      </c>
      <c r="O219" s="172"/>
      <c r="P219" s="186"/>
    </row>
    <row r="220" spans="1:17" ht="24.95" customHeight="1" x14ac:dyDescent="0.2">
      <c r="A220" s="223" t="s">
        <v>80</v>
      </c>
      <c r="B220" s="228" t="s">
        <v>90</v>
      </c>
      <c r="C220" s="229" t="s">
        <v>40</v>
      </c>
      <c r="D220" s="246" t="s">
        <v>51</v>
      </c>
      <c r="E220" s="230" t="s">
        <v>72</v>
      </c>
      <c r="F220" s="231" t="s">
        <v>488</v>
      </c>
      <c r="G220" s="232" t="s">
        <v>487</v>
      </c>
      <c r="H220" s="232" t="s">
        <v>204</v>
      </c>
      <c r="I220" s="240"/>
      <c r="J220" s="234"/>
      <c r="K220" s="234"/>
      <c r="L220" s="234">
        <v>0.2</v>
      </c>
      <c r="M220" s="172">
        <f t="shared" si="6"/>
        <v>0.2</v>
      </c>
      <c r="O220" s="172"/>
      <c r="P220" s="186"/>
    </row>
    <row r="221" spans="1:17" s="219" customFormat="1" ht="25.5" customHeight="1" x14ac:dyDescent="0.2">
      <c r="A221" s="223" t="s">
        <v>80</v>
      </c>
      <c r="B221" s="228" t="s">
        <v>90</v>
      </c>
      <c r="C221" s="229" t="s">
        <v>40</v>
      </c>
      <c r="D221" s="277" t="s">
        <v>47</v>
      </c>
      <c r="E221" s="230" t="s">
        <v>72</v>
      </c>
      <c r="F221" s="232" t="s">
        <v>587</v>
      </c>
      <c r="G221" s="232" t="s">
        <v>531</v>
      </c>
      <c r="H221" s="232" t="s">
        <v>204</v>
      </c>
      <c r="I221" s="240"/>
      <c r="J221" s="234"/>
      <c r="K221" s="234"/>
      <c r="L221" s="234">
        <v>0.2</v>
      </c>
      <c r="M221" s="172">
        <f t="shared" ref="M221:M282" si="7">SUM(I221:L221)</f>
        <v>0.2</v>
      </c>
      <c r="O221" s="218"/>
      <c r="P221" s="220"/>
    </row>
    <row r="222" spans="1:17" ht="12.75" customHeight="1" x14ac:dyDescent="0.2">
      <c r="A222" s="223" t="s">
        <v>80</v>
      </c>
      <c r="B222" s="228" t="s">
        <v>90</v>
      </c>
      <c r="C222" s="250" t="s">
        <v>40</v>
      </c>
      <c r="D222" s="251" t="s">
        <v>58</v>
      </c>
      <c r="E222" s="251" t="s">
        <v>39</v>
      </c>
      <c r="F222" s="252" t="s">
        <v>39</v>
      </c>
      <c r="G222" s="253"/>
      <c r="H222" s="254"/>
      <c r="I222" s="255"/>
      <c r="J222" s="174"/>
      <c r="K222" s="174"/>
      <c r="L222" s="174">
        <f>SUM(L201:L221)</f>
        <v>3.9</v>
      </c>
      <c r="M222" s="175">
        <f t="shared" si="7"/>
        <v>3.9</v>
      </c>
      <c r="O222" s="175"/>
      <c r="P222" s="188"/>
    </row>
    <row r="223" spans="1:17" ht="12.75" customHeight="1" x14ac:dyDescent="0.2">
      <c r="A223" s="223" t="s">
        <v>80</v>
      </c>
      <c r="B223" s="265" t="s">
        <v>90</v>
      </c>
      <c r="C223" s="266" t="s">
        <v>59</v>
      </c>
      <c r="D223" s="266" t="s">
        <v>39</v>
      </c>
      <c r="E223" s="266" t="s">
        <v>39</v>
      </c>
      <c r="F223" s="252" t="s">
        <v>39</v>
      </c>
      <c r="G223" s="253"/>
      <c r="H223" s="267"/>
      <c r="I223" s="268">
        <f>I200</f>
        <v>0.79999999999999993</v>
      </c>
      <c r="J223" s="269">
        <f>J200</f>
        <v>0.95000000000000007</v>
      </c>
      <c r="K223" s="269">
        <f>K200</f>
        <v>1.1500000000000001</v>
      </c>
      <c r="L223" s="269">
        <f>L222</f>
        <v>3.9</v>
      </c>
      <c r="M223" s="270">
        <f t="shared" si="7"/>
        <v>6.8000000000000007</v>
      </c>
      <c r="O223" s="189"/>
      <c r="P223" s="190"/>
    </row>
    <row r="224" spans="1:17" ht="12.75" customHeight="1" x14ac:dyDescent="0.2">
      <c r="A224" s="223" t="s">
        <v>80</v>
      </c>
      <c r="B224" s="233" t="s">
        <v>433</v>
      </c>
      <c r="C224" s="230" t="s">
        <v>11</v>
      </c>
      <c r="D224" s="230" t="s">
        <v>92</v>
      </c>
      <c r="E224" s="230" t="s">
        <v>13</v>
      </c>
      <c r="F224" s="231" t="s">
        <v>93</v>
      </c>
      <c r="G224" s="232" t="s">
        <v>353</v>
      </c>
      <c r="H224" s="232" t="s">
        <v>205</v>
      </c>
      <c r="I224" s="240"/>
      <c r="J224" s="234"/>
      <c r="K224" s="234">
        <v>1.4999999999999999E-2</v>
      </c>
      <c r="L224" s="234"/>
      <c r="M224" s="172">
        <f t="shared" si="7"/>
        <v>1.4999999999999999E-2</v>
      </c>
      <c r="O224" s="172"/>
      <c r="P224" s="186"/>
    </row>
    <row r="225" spans="1:16" ht="12.6" customHeight="1" x14ac:dyDescent="0.2">
      <c r="A225" s="223" t="s">
        <v>80</v>
      </c>
      <c r="B225" s="228" t="s">
        <v>433</v>
      </c>
      <c r="C225" s="229" t="s">
        <v>11</v>
      </c>
      <c r="D225" s="230" t="s">
        <v>350</v>
      </c>
      <c r="E225" s="230" t="s">
        <v>72</v>
      </c>
      <c r="F225" s="231" t="s">
        <v>579</v>
      </c>
      <c r="G225" s="232" t="s">
        <v>353</v>
      </c>
      <c r="H225" s="232" t="s">
        <v>205</v>
      </c>
      <c r="I225" s="240"/>
      <c r="J225" s="234"/>
      <c r="K225" s="234">
        <v>0.05</v>
      </c>
      <c r="L225" s="234"/>
      <c r="M225" s="172">
        <f t="shared" si="7"/>
        <v>0.05</v>
      </c>
      <c r="O225" s="172"/>
      <c r="P225" s="186"/>
    </row>
    <row r="226" spans="1:16" ht="12.75" customHeight="1" x14ac:dyDescent="0.2">
      <c r="A226" s="223" t="s">
        <v>80</v>
      </c>
      <c r="B226" s="228" t="s">
        <v>433</v>
      </c>
      <c r="C226" s="229" t="s">
        <v>11</v>
      </c>
      <c r="D226" s="230" t="s">
        <v>12</v>
      </c>
      <c r="E226" s="230" t="s">
        <v>72</v>
      </c>
      <c r="F226" s="231" t="s">
        <v>666</v>
      </c>
      <c r="G226" s="232" t="s">
        <v>353</v>
      </c>
      <c r="H226" s="232" t="s">
        <v>205</v>
      </c>
      <c r="I226" s="240"/>
      <c r="J226" s="234"/>
      <c r="K226" s="234">
        <v>0.05</v>
      </c>
      <c r="L226" s="234"/>
      <c r="M226" s="172">
        <f t="shared" si="7"/>
        <v>0.05</v>
      </c>
      <c r="O226" s="172"/>
      <c r="P226" s="186"/>
    </row>
    <row r="227" spans="1:16" ht="12.6" customHeight="1" x14ac:dyDescent="0.2">
      <c r="A227" s="223" t="s">
        <v>80</v>
      </c>
      <c r="B227" s="228" t="s">
        <v>433</v>
      </c>
      <c r="C227" s="229" t="s">
        <v>11</v>
      </c>
      <c r="D227" s="246" t="s">
        <v>217</v>
      </c>
      <c r="E227" s="230" t="s">
        <v>72</v>
      </c>
      <c r="F227" s="232" t="s">
        <v>866</v>
      </c>
      <c r="G227" s="232" t="s">
        <v>97</v>
      </c>
      <c r="H227" s="232" t="s">
        <v>165</v>
      </c>
      <c r="I227" s="240"/>
      <c r="J227" s="234">
        <v>0.05</v>
      </c>
      <c r="K227" s="234"/>
      <c r="L227" s="234"/>
      <c r="M227" s="172">
        <f t="shared" si="7"/>
        <v>0.05</v>
      </c>
      <c r="O227" s="172"/>
      <c r="P227" s="186"/>
    </row>
    <row r="228" spans="1:16" ht="12.75" customHeight="1" x14ac:dyDescent="0.2">
      <c r="A228" s="223" t="s">
        <v>80</v>
      </c>
      <c r="B228" s="228" t="s">
        <v>433</v>
      </c>
      <c r="C228" s="229" t="s">
        <v>11</v>
      </c>
      <c r="D228" s="246" t="s">
        <v>15</v>
      </c>
      <c r="E228" s="230" t="s">
        <v>21</v>
      </c>
      <c r="F228" s="232" t="s">
        <v>606</v>
      </c>
      <c r="G228" s="232" t="s">
        <v>353</v>
      </c>
      <c r="H228" s="232" t="s">
        <v>165</v>
      </c>
      <c r="I228" s="240"/>
      <c r="J228" s="234">
        <v>0.09</v>
      </c>
      <c r="K228" s="234"/>
      <c r="L228" s="234"/>
      <c r="M228" s="172">
        <f t="shared" si="7"/>
        <v>0.09</v>
      </c>
      <c r="O228" s="172"/>
      <c r="P228" s="186"/>
    </row>
    <row r="229" spans="1:16" ht="12.75" customHeight="1" x14ac:dyDescent="0.2">
      <c r="A229" s="223" t="s">
        <v>80</v>
      </c>
      <c r="B229" s="228" t="s">
        <v>433</v>
      </c>
      <c r="C229" s="229" t="s">
        <v>11</v>
      </c>
      <c r="D229" s="246" t="s">
        <v>305</v>
      </c>
      <c r="E229" s="230" t="s">
        <v>21</v>
      </c>
      <c r="F229" s="231" t="s">
        <v>736</v>
      </c>
      <c r="G229" s="232" t="s">
        <v>353</v>
      </c>
      <c r="H229" s="232" t="s">
        <v>205</v>
      </c>
      <c r="I229" s="240"/>
      <c r="J229" s="234"/>
      <c r="K229" s="234">
        <v>0.03</v>
      </c>
      <c r="L229" s="234"/>
      <c r="M229" s="172">
        <f t="shared" si="7"/>
        <v>0.03</v>
      </c>
      <c r="O229" s="172"/>
      <c r="P229" s="186"/>
    </row>
    <row r="230" spans="1:16" ht="12.75" customHeight="1" x14ac:dyDescent="0.2">
      <c r="A230" s="223" t="s">
        <v>80</v>
      </c>
      <c r="B230" s="228" t="s">
        <v>433</v>
      </c>
      <c r="C230" s="229" t="s">
        <v>11</v>
      </c>
      <c r="D230" s="230" t="s">
        <v>18</v>
      </c>
      <c r="E230" s="230" t="s">
        <v>21</v>
      </c>
      <c r="F230" s="231" t="s">
        <v>393</v>
      </c>
      <c r="G230" s="232" t="s">
        <v>353</v>
      </c>
      <c r="H230" s="232" t="s">
        <v>165</v>
      </c>
      <c r="I230" s="240"/>
      <c r="J230" s="234">
        <v>0.03</v>
      </c>
      <c r="K230" s="234"/>
      <c r="L230" s="234"/>
      <c r="M230" s="172">
        <f t="shared" si="7"/>
        <v>0.03</v>
      </c>
      <c r="O230" s="172"/>
      <c r="P230" s="186"/>
    </row>
    <row r="231" spans="1:16" ht="12.75" customHeight="1" x14ac:dyDescent="0.2">
      <c r="A231" s="223" t="s">
        <v>80</v>
      </c>
      <c r="B231" s="228" t="s">
        <v>433</v>
      </c>
      <c r="C231" s="229" t="s">
        <v>11</v>
      </c>
      <c r="D231" s="230" t="s">
        <v>18</v>
      </c>
      <c r="E231" s="230" t="s">
        <v>72</v>
      </c>
      <c r="F231" s="232" t="s">
        <v>324</v>
      </c>
      <c r="G231" s="232" t="s">
        <v>353</v>
      </c>
      <c r="H231" s="232" t="s">
        <v>205</v>
      </c>
      <c r="I231" s="240"/>
      <c r="J231" s="234"/>
      <c r="K231" s="234">
        <v>0.03</v>
      </c>
      <c r="L231" s="234"/>
      <c r="M231" s="172">
        <f t="shared" si="7"/>
        <v>0.03</v>
      </c>
      <c r="O231" s="172"/>
      <c r="P231" s="186"/>
    </row>
    <row r="232" spans="1:16" ht="12.75" customHeight="1" x14ac:dyDescent="0.2">
      <c r="A232" s="223" t="s">
        <v>80</v>
      </c>
      <c r="B232" s="228" t="s">
        <v>433</v>
      </c>
      <c r="C232" s="229" t="s">
        <v>11</v>
      </c>
      <c r="D232" s="230" t="s">
        <v>18</v>
      </c>
      <c r="E232" s="230" t="s">
        <v>72</v>
      </c>
      <c r="F232" s="232" t="s">
        <v>325</v>
      </c>
      <c r="G232" s="232" t="s">
        <v>353</v>
      </c>
      <c r="H232" s="232" t="s">
        <v>205</v>
      </c>
      <c r="I232" s="240"/>
      <c r="J232" s="234"/>
      <c r="K232" s="234">
        <v>0.03</v>
      </c>
      <c r="L232" s="234"/>
      <c r="M232" s="172">
        <f t="shared" si="7"/>
        <v>0.03</v>
      </c>
      <c r="O232" s="172"/>
      <c r="P232" s="186"/>
    </row>
    <row r="233" spans="1:16" ht="12.75" customHeight="1" x14ac:dyDescent="0.2">
      <c r="A233" s="223" t="s">
        <v>80</v>
      </c>
      <c r="B233" s="228" t="s">
        <v>433</v>
      </c>
      <c r="C233" s="229" t="s">
        <v>11</v>
      </c>
      <c r="D233" s="279" t="s">
        <v>384</v>
      </c>
      <c r="E233" s="277" t="s">
        <v>72</v>
      </c>
      <c r="F233" s="231" t="s">
        <v>386</v>
      </c>
      <c r="G233" s="232" t="s">
        <v>353</v>
      </c>
      <c r="H233" s="232" t="s">
        <v>205</v>
      </c>
      <c r="I233" s="240"/>
      <c r="J233" s="234"/>
      <c r="K233" s="234">
        <v>0.05</v>
      </c>
      <c r="L233" s="234"/>
      <c r="M233" s="172">
        <f t="shared" si="7"/>
        <v>0.05</v>
      </c>
      <c r="O233" s="172"/>
      <c r="P233" s="186"/>
    </row>
    <row r="234" spans="1:16" ht="12.75" customHeight="1" x14ac:dyDescent="0.2">
      <c r="A234" s="223" t="s">
        <v>80</v>
      </c>
      <c r="B234" s="228" t="s">
        <v>433</v>
      </c>
      <c r="C234" s="229" t="s">
        <v>11</v>
      </c>
      <c r="D234" s="279" t="s">
        <v>384</v>
      </c>
      <c r="E234" s="277" t="s">
        <v>72</v>
      </c>
      <c r="F234" s="231" t="s">
        <v>613</v>
      </c>
      <c r="G234" s="232" t="s">
        <v>353</v>
      </c>
      <c r="H234" s="232" t="s">
        <v>205</v>
      </c>
      <c r="I234" s="240"/>
      <c r="J234" s="234"/>
      <c r="K234" s="234">
        <v>0.05</v>
      </c>
      <c r="L234" s="234"/>
      <c r="M234" s="172">
        <f t="shared" si="7"/>
        <v>0.05</v>
      </c>
      <c r="O234" s="172"/>
      <c r="P234" s="186"/>
    </row>
    <row r="235" spans="1:16" ht="12.75" customHeight="1" x14ac:dyDescent="0.2">
      <c r="A235" s="223" t="s">
        <v>80</v>
      </c>
      <c r="B235" s="228" t="s">
        <v>433</v>
      </c>
      <c r="C235" s="229" t="s">
        <v>11</v>
      </c>
      <c r="D235" s="279" t="s">
        <v>315</v>
      </c>
      <c r="E235" s="277" t="s">
        <v>13</v>
      </c>
      <c r="F235" s="231" t="s">
        <v>314</v>
      </c>
      <c r="G235" s="232" t="s">
        <v>534</v>
      </c>
      <c r="H235" s="232" t="s">
        <v>205</v>
      </c>
      <c r="I235" s="240"/>
      <c r="J235" s="234"/>
      <c r="K235" s="234">
        <v>0.02</v>
      </c>
      <c r="L235" s="234"/>
      <c r="M235" s="172">
        <f t="shared" si="7"/>
        <v>0.02</v>
      </c>
      <c r="O235" s="172"/>
      <c r="P235" s="186"/>
    </row>
    <row r="236" spans="1:16" ht="12.75" customHeight="1" x14ac:dyDescent="0.2">
      <c r="A236" s="223" t="s">
        <v>80</v>
      </c>
      <c r="B236" s="228" t="s">
        <v>433</v>
      </c>
      <c r="C236" s="229" t="s">
        <v>11</v>
      </c>
      <c r="D236" s="279" t="s">
        <v>315</v>
      </c>
      <c r="E236" s="277" t="s">
        <v>72</v>
      </c>
      <c r="F236" s="231" t="s">
        <v>723</v>
      </c>
      <c r="G236" s="232" t="s">
        <v>534</v>
      </c>
      <c r="H236" s="232" t="s">
        <v>205</v>
      </c>
      <c r="I236" s="240"/>
      <c r="J236" s="234"/>
      <c r="K236" s="234">
        <v>0.05</v>
      </c>
      <c r="L236" s="234"/>
      <c r="M236" s="172">
        <f t="shared" si="7"/>
        <v>0.05</v>
      </c>
      <c r="O236" s="172"/>
      <c r="P236" s="186"/>
    </row>
    <row r="237" spans="1:16" ht="24.95" customHeight="1" x14ac:dyDescent="0.2">
      <c r="A237" s="223" t="s">
        <v>80</v>
      </c>
      <c r="B237" s="228" t="s">
        <v>433</v>
      </c>
      <c r="C237" s="229" t="s">
        <v>11</v>
      </c>
      <c r="D237" s="279" t="s">
        <v>98</v>
      </c>
      <c r="E237" s="277" t="s">
        <v>13</v>
      </c>
      <c r="F237" s="231" t="s">
        <v>551</v>
      </c>
      <c r="G237" s="232" t="s">
        <v>552</v>
      </c>
      <c r="H237" s="232" t="s">
        <v>205</v>
      </c>
      <c r="I237" s="240"/>
      <c r="J237" s="234"/>
      <c r="K237" s="234">
        <v>0.1</v>
      </c>
      <c r="L237" s="234"/>
      <c r="M237" s="172">
        <f t="shared" si="7"/>
        <v>0.1</v>
      </c>
      <c r="O237" s="172"/>
      <c r="P237" s="186"/>
    </row>
    <row r="238" spans="1:16" ht="24.95" customHeight="1" x14ac:dyDescent="0.2">
      <c r="A238" s="223" t="s">
        <v>80</v>
      </c>
      <c r="B238" s="228" t="s">
        <v>433</v>
      </c>
      <c r="C238" s="229" t="s">
        <v>11</v>
      </c>
      <c r="D238" s="279" t="s">
        <v>98</v>
      </c>
      <c r="E238" s="277" t="s">
        <v>72</v>
      </c>
      <c r="F238" s="231" t="s">
        <v>611</v>
      </c>
      <c r="G238" s="232" t="s">
        <v>552</v>
      </c>
      <c r="H238" s="232" t="s">
        <v>205</v>
      </c>
      <c r="I238" s="240"/>
      <c r="J238" s="234"/>
      <c r="K238" s="234">
        <v>0.1</v>
      </c>
      <c r="L238" s="234"/>
      <c r="M238" s="172">
        <f t="shared" si="7"/>
        <v>0.1</v>
      </c>
      <c r="O238" s="172"/>
      <c r="P238" s="186"/>
    </row>
    <row r="239" spans="1:16" ht="24.95" customHeight="1" x14ac:dyDescent="0.2">
      <c r="A239" s="223" t="s">
        <v>80</v>
      </c>
      <c r="B239" s="228" t="s">
        <v>433</v>
      </c>
      <c r="C239" s="229" t="s">
        <v>11</v>
      </c>
      <c r="D239" s="279" t="s">
        <v>98</v>
      </c>
      <c r="E239" s="277" t="s">
        <v>72</v>
      </c>
      <c r="F239" s="231" t="s">
        <v>611</v>
      </c>
      <c r="G239" s="232" t="s">
        <v>481</v>
      </c>
      <c r="H239" s="232" t="s">
        <v>205</v>
      </c>
      <c r="I239" s="240"/>
      <c r="J239" s="234"/>
      <c r="K239" s="234">
        <v>0.05</v>
      </c>
      <c r="L239" s="234"/>
      <c r="M239" s="172">
        <f t="shared" si="7"/>
        <v>0.05</v>
      </c>
      <c r="O239" s="172"/>
      <c r="P239" s="186"/>
    </row>
    <row r="240" spans="1:16" ht="24.95" customHeight="1" x14ac:dyDescent="0.2">
      <c r="A240" s="223" t="s">
        <v>80</v>
      </c>
      <c r="B240" s="228" t="s">
        <v>433</v>
      </c>
      <c r="C240" s="229" t="s">
        <v>11</v>
      </c>
      <c r="D240" s="279" t="s">
        <v>98</v>
      </c>
      <c r="E240" s="277" t="s">
        <v>72</v>
      </c>
      <c r="F240" s="231" t="s">
        <v>612</v>
      </c>
      <c r="G240" s="232" t="s">
        <v>481</v>
      </c>
      <c r="H240" s="232" t="s">
        <v>205</v>
      </c>
      <c r="I240" s="240"/>
      <c r="J240" s="234"/>
      <c r="K240" s="234">
        <v>0.05</v>
      </c>
      <c r="L240" s="234"/>
      <c r="M240" s="172">
        <f t="shared" si="7"/>
        <v>0.05</v>
      </c>
      <c r="O240" s="172"/>
      <c r="P240" s="186"/>
    </row>
    <row r="241" spans="1:16" ht="24.95" customHeight="1" x14ac:dyDescent="0.2">
      <c r="A241" s="223" t="s">
        <v>80</v>
      </c>
      <c r="B241" s="228" t="s">
        <v>433</v>
      </c>
      <c r="C241" s="229" t="s">
        <v>11</v>
      </c>
      <c r="D241" s="279" t="s">
        <v>98</v>
      </c>
      <c r="E241" s="277" t="s">
        <v>72</v>
      </c>
      <c r="F241" s="231" t="s">
        <v>686</v>
      </c>
      <c r="G241" s="232" t="s">
        <v>481</v>
      </c>
      <c r="H241" s="232" t="s">
        <v>205</v>
      </c>
      <c r="I241" s="240"/>
      <c r="J241" s="234"/>
      <c r="K241" s="234">
        <v>0.05</v>
      </c>
      <c r="L241" s="234"/>
      <c r="M241" s="172">
        <f t="shared" si="7"/>
        <v>0.05</v>
      </c>
      <c r="O241" s="172"/>
      <c r="P241" s="186"/>
    </row>
    <row r="242" spans="1:16" ht="12.75" customHeight="1" x14ac:dyDescent="0.2">
      <c r="A242" s="223" t="s">
        <v>80</v>
      </c>
      <c r="B242" s="228" t="s">
        <v>433</v>
      </c>
      <c r="C242" s="229" t="s">
        <v>11</v>
      </c>
      <c r="D242" s="230" t="s">
        <v>101</v>
      </c>
      <c r="E242" s="230" t="s">
        <v>13</v>
      </c>
      <c r="F242" s="231" t="s">
        <v>304</v>
      </c>
      <c r="G242" s="232" t="s">
        <v>353</v>
      </c>
      <c r="H242" s="232" t="s">
        <v>205</v>
      </c>
      <c r="I242" s="240"/>
      <c r="J242" s="234"/>
      <c r="K242" s="234">
        <v>0.01</v>
      </c>
      <c r="L242" s="234"/>
      <c r="M242" s="172">
        <f t="shared" si="7"/>
        <v>0.01</v>
      </c>
      <c r="O242" s="172"/>
      <c r="P242" s="186"/>
    </row>
    <row r="243" spans="1:16" ht="12.75" customHeight="1" x14ac:dyDescent="0.2">
      <c r="A243" s="223" t="s">
        <v>80</v>
      </c>
      <c r="B243" s="228" t="s">
        <v>433</v>
      </c>
      <c r="C243" s="229" t="s">
        <v>11</v>
      </c>
      <c r="D243" s="229" t="s">
        <v>101</v>
      </c>
      <c r="E243" s="230" t="s">
        <v>72</v>
      </c>
      <c r="F243" s="231" t="s">
        <v>102</v>
      </c>
      <c r="G243" s="232" t="s">
        <v>353</v>
      </c>
      <c r="H243" s="232" t="s">
        <v>205</v>
      </c>
      <c r="I243" s="240"/>
      <c r="J243" s="234"/>
      <c r="K243" s="234">
        <v>0.01</v>
      </c>
      <c r="L243" s="234"/>
      <c r="M243" s="172">
        <f t="shared" si="7"/>
        <v>0.01</v>
      </c>
      <c r="O243" s="172"/>
      <c r="P243" s="186"/>
    </row>
    <row r="244" spans="1:16" ht="12.75" customHeight="1" x14ac:dyDescent="0.2">
      <c r="A244" s="223" t="s">
        <v>80</v>
      </c>
      <c r="B244" s="228" t="s">
        <v>433</v>
      </c>
      <c r="C244" s="241" t="s">
        <v>11</v>
      </c>
      <c r="D244" s="279" t="s">
        <v>27</v>
      </c>
      <c r="E244" s="230" t="s">
        <v>25</v>
      </c>
      <c r="F244" s="231" t="s">
        <v>171</v>
      </c>
      <c r="G244" s="232" t="s">
        <v>390</v>
      </c>
      <c r="H244" s="232" t="s">
        <v>143</v>
      </c>
      <c r="I244" s="240">
        <v>0.2</v>
      </c>
      <c r="J244" s="234"/>
      <c r="K244" s="234"/>
      <c r="L244" s="234"/>
      <c r="M244" s="172">
        <f t="shared" si="7"/>
        <v>0.2</v>
      </c>
      <c r="O244" s="172"/>
      <c r="P244" s="186"/>
    </row>
    <row r="245" spans="1:16" ht="12.75" customHeight="1" x14ac:dyDescent="0.2">
      <c r="A245" s="223" t="s">
        <v>80</v>
      </c>
      <c r="B245" s="228" t="s">
        <v>433</v>
      </c>
      <c r="C245" s="241" t="s">
        <v>11</v>
      </c>
      <c r="D245" s="279" t="s">
        <v>27</v>
      </c>
      <c r="E245" s="230" t="s">
        <v>72</v>
      </c>
      <c r="F245" s="231" t="s">
        <v>802</v>
      </c>
      <c r="G245" s="232" t="s">
        <v>390</v>
      </c>
      <c r="H245" s="232" t="s">
        <v>205</v>
      </c>
      <c r="I245" s="240"/>
      <c r="J245" s="234"/>
      <c r="K245" s="234">
        <v>0.1</v>
      </c>
      <c r="L245" s="234"/>
      <c r="M245" s="172">
        <f t="shared" si="7"/>
        <v>0.1</v>
      </c>
      <c r="O245" s="172"/>
      <c r="P245" s="186"/>
    </row>
    <row r="246" spans="1:16" ht="12.75" customHeight="1" x14ac:dyDescent="0.2">
      <c r="A246" s="223" t="s">
        <v>80</v>
      </c>
      <c r="B246" s="228" t="s">
        <v>433</v>
      </c>
      <c r="C246" s="241" t="s">
        <v>11</v>
      </c>
      <c r="D246" s="279" t="s">
        <v>27</v>
      </c>
      <c r="E246" s="230" t="s">
        <v>72</v>
      </c>
      <c r="F246" s="231" t="s">
        <v>803</v>
      </c>
      <c r="G246" s="232" t="s">
        <v>390</v>
      </c>
      <c r="H246" s="232" t="s">
        <v>205</v>
      </c>
      <c r="I246" s="240"/>
      <c r="J246" s="234"/>
      <c r="K246" s="234">
        <v>0.1</v>
      </c>
      <c r="L246" s="234"/>
      <c r="M246" s="172">
        <f t="shared" si="7"/>
        <v>0.1</v>
      </c>
      <c r="O246" s="172"/>
      <c r="P246" s="186"/>
    </row>
    <row r="247" spans="1:16" ht="12.75" customHeight="1" x14ac:dyDescent="0.2">
      <c r="A247" s="223" t="s">
        <v>80</v>
      </c>
      <c r="B247" s="228" t="s">
        <v>433</v>
      </c>
      <c r="C247" s="229" t="s">
        <v>11</v>
      </c>
      <c r="D247" s="241" t="s">
        <v>28</v>
      </c>
      <c r="E247" s="230" t="s">
        <v>72</v>
      </c>
      <c r="F247" s="231" t="s">
        <v>103</v>
      </c>
      <c r="G247" s="232" t="s">
        <v>353</v>
      </c>
      <c r="H247" s="232" t="s">
        <v>165</v>
      </c>
      <c r="I247" s="240"/>
      <c r="J247" s="234">
        <v>0.06</v>
      </c>
      <c r="K247" s="234"/>
      <c r="L247" s="234"/>
      <c r="M247" s="172">
        <f t="shared" si="7"/>
        <v>0.06</v>
      </c>
      <c r="O247" s="172"/>
      <c r="P247" s="186"/>
    </row>
    <row r="248" spans="1:16" ht="37.5" customHeight="1" x14ac:dyDescent="0.2">
      <c r="A248" s="223" t="s">
        <v>80</v>
      </c>
      <c r="B248" s="228" t="s">
        <v>433</v>
      </c>
      <c r="C248" s="229" t="s">
        <v>11</v>
      </c>
      <c r="D248" s="230" t="s">
        <v>32</v>
      </c>
      <c r="E248" s="230" t="s">
        <v>25</v>
      </c>
      <c r="F248" s="231" t="s">
        <v>288</v>
      </c>
      <c r="G248" s="232" t="s">
        <v>382</v>
      </c>
      <c r="H248" s="232" t="s">
        <v>143</v>
      </c>
      <c r="I248" s="240">
        <v>0.2</v>
      </c>
      <c r="J248" s="234"/>
      <c r="K248" s="234"/>
      <c r="L248" s="234"/>
      <c r="M248" s="172">
        <f t="shared" si="7"/>
        <v>0.2</v>
      </c>
      <c r="O248" s="172"/>
      <c r="P248" s="186"/>
    </row>
    <row r="249" spans="1:16" ht="24.95" customHeight="1" x14ac:dyDescent="0.2">
      <c r="A249" s="223" t="s">
        <v>80</v>
      </c>
      <c r="B249" s="228" t="s">
        <v>433</v>
      </c>
      <c r="C249" s="229" t="s">
        <v>11</v>
      </c>
      <c r="D249" s="230" t="s">
        <v>32</v>
      </c>
      <c r="E249" s="230" t="s">
        <v>25</v>
      </c>
      <c r="F249" s="231" t="s">
        <v>288</v>
      </c>
      <c r="G249" s="232" t="s">
        <v>313</v>
      </c>
      <c r="H249" s="232" t="s">
        <v>143</v>
      </c>
      <c r="I249" s="240">
        <v>0.1</v>
      </c>
      <c r="J249" s="234"/>
      <c r="K249" s="234"/>
      <c r="L249" s="234"/>
      <c r="M249" s="172">
        <f t="shared" si="7"/>
        <v>0.1</v>
      </c>
      <c r="O249" s="172"/>
      <c r="P249" s="186"/>
    </row>
    <row r="250" spans="1:16" ht="25.5" customHeight="1" x14ac:dyDescent="0.2">
      <c r="A250" s="223" t="s">
        <v>80</v>
      </c>
      <c r="B250" s="228" t="s">
        <v>433</v>
      </c>
      <c r="C250" s="229" t="s">
        <v>11</v>
      </c>
      <c r="D250" s="244" t="s">
        <v>32</v>
      </c>
      <c r="E250" s="244" t="s">
        <v>86</v>
      </c>
      <c r="F250" s="231" t="s">
        <v>328</v>
      </c>
      <c r="G250" s="232" t="s">
        <v>674</v>
      </c>
      <c r="H250" s="232" t="s">
        <v>143</v>
      </c>
      <c r="I250" s="240">
        <v>0.5</v>
      </c>
      <c r="J250" s="234"/>
      <c r="K250" s="234"/>
      <c r="L250" s="234"/>
      <c r="M250" s="172">
        <f t="shared" si="7"/>
        <v>0.5</v>
      </c>
      <c r="O250" s="172"/>
      <c r="P250" s="186"/>
    </row>
    <row r="251" spans="1:16" ht="37.5" customHeight="1" x14ac:dyDescent="0.2">
      <c r="A251" s="223" t="s">
        <v>80</v>
      </c>
      <c r="B251" s="228" t="s">
        <v>433</v>
      </c>
      <c r="C251" s="229" t="s">
        <v>11</v>
      </c>
      <c r="D251" s="230" t="s">
        <v>32</v>
      </c>
      <c r="E251" s="230" t="s">
        <v>86</v>
      </c>
      <c r="F251" s="231" t="s">
        <v>310</v>
      </c>
      <c r="G251" s="232" t="s">
        <v>667</v>
      </c>
      <c r="H251" s="232" t="s">
        <v>143</v>
      </c>
      <c r="I251" s="240">
        <v>0.75</v>
      </c>
      <c r="J251" s="234"/>
      <c r="K251" s="234"/>
      <c r="L251" s="234"/>
      <c r="M251" s="172">
        <f t="shared" si="7"/>
        <v>0.75</v>
      </c>
      <c r="O251" s="172"/>
      <c r="P251" s="186"/>
    </row>
    <row r="252" spans="1:16" ht="24.95" customHeight="1" x14ac:dyDescent="0.2">
      <c r="A252" s="223" t="s">
        <v>80</v>
      </c>
      <c r="B252" s="228" t="s">
        <v>433</v>
      </c>
      <c r="C252" s="229" t="s">
        <v>11</v>
      </c>
      <c r="D252" s="230" t="s">
        <v>32</v>
      </c>
      <c r="E252" s="230" t="s">
        <v>86</v>
      </c>
      <c r="F252" s="231" t="s">
        <v>331</v>
      </c>
      <c r="G252" s="232" t="s">
        <v>669</v>
      </c>
      <c r="H252" s="232" t="s">
        <v>143</v>
      </c>
      <c r="I252" s="240">
        <v>0.9</v>
      </c>
      <c r="J252" s="234"/>
      <c r="K252" s="234"/>
      <c r="L252" s="234"/>
      <c r="M252" s="172">
        <f t="shared" si="7"/>
        <v>0.9</v>
      </c>
      <c r="O252" s="172"/>
      <c r="P252" s="186"/>
    </row>
    <row r="253" spans="1:16" ht="24.95" customHeight="1" x14ac:dyDescent="0.2">
      <c r="A253" s="223" t="s">
        <v>80</v>
      </c>
      <c r="B253" s="228" t="s">
        <v>433</v>
      </c>
      <c r="C253" s="230" t="s">
        <v>11</v>
      </c>
      <c r="D253" s="230" t="s">
        <v>32</v>
      </c>
      <c r="E253" s="230" t="s">
        <v>86</v>
      </c>
      <c r="F253" s="231" t="s">
        <v>331</v>
      </c>
      <c r="G253" s="232" t="s">
        <v>670</v>
      </c>
      <c r="H253" s="232" t="s">
        <v>143</v>
      </c>
      <c r="I253" s="240">
        <v>0.1</v>
      </c>
      <c r="J253" s="234"/>
      <c r="K253" s="234"/>
      <c r="L253" s="234"/>
      <c r="M253" s="172">
        <f t="shared" si="7"/>
        <v>0.1</v>
      </c>
      <c r="O253" s="172"/>
      <c r="P253" s="186"/>
    </row>
    <row r="254" spans="1:16" ht="24.95" customHeight="1" x14ac:dyDescent="0.2">
      <c r="A254" s="223" t="s">
        <v>80</v>
      </c>
      <c r="B254" s="228" t="s">
        <v>433</v>
      </c>
      <c r="C254" s="229" t="s">
        <v>11</v>
      </c>
      <c r="D254" s="230" t="s">
        <v>32</v>
      </c>
      <c r="E254" s="230" t="s">
        <v>21</v>
      </c>
      <c r="F254" s="231" t="s">
        <v>623</v>
      </c>
      <c r="G254" s="232" t="s">
        <v>622</v>
      </c>
      <c r="H254" s="232" t="s">
        <v>165</v>
      </c>
      <c r="I254" s="240"/>
      <c r="J254" s="234">
        <v>0.2</v>
      </c>
      <c r="K254" s="234"/>
      <c r="L254" s="234"/>
      <c r="M254" s="172">
        <f t="shared" si="7"/>
        <v>0.2</v>
      </c>
      <c r="O254" s="172"/>
      <c r="P254" s="186"/>
    </row>
    <row r="255" spans="1:16" ht="12.75" customHeight="1" x14ac:dyDescent="0.2">
      <c r="A255" s="223" t="s">
        <v>80</v>
      </c>
      <c r="B255" s="228" t="s">
        <v>433</v>
      </c>
      <c r="C255" s="229" t="s">
        <v>11</v>
      </c>
      <c r="D255" s="230" t="s">
        <v>32</v>
      </c>
      <c r="E255" s="230" t="s">
        <v>21</v>
      </c>
      <c r="F255" s="231" t="s">
        <v>104</v>
      </c>
      <c r="G255" s="232" t="s">
        <v>353</v>
      </c>
      <c r="H255" s="232" t="s">
        <v>165</v>
      </c>
      <c r="I255" s="240"/>
      <c r="J255" s="234">
        <v>0.08</v>
      </c>
      <c r="K255" s="234"/>
      <c r="L255" s="234"/>
      <c r="M255" s="172">
        <f t="shared" si="7"/>
        <v>0.08</v>
      </c>
      <c r="O255" s="172"/>
      <c r="P255" s="186"/>
    </row>
    <row r="256" spans="1:16" ht="12.75" customHeight="1" x14ac:dyDescent="0.2">
      <c r="A256" s="223" t="s">
        <v>80</v>
      </c>
      <c r="B256" s="228" t="s">
        <v>433</v>
      </c>
      <c r="C256" s="229" t="s">
        <v>11</v>
      </c>
      <c r="D256" s="229" t="s">
        <v>32</v>
      </c>
      <c r="E256" s="229" t="s">
        <v>72</v>
      </c>
      <c r="F256" s="231" t="s">
        <v>565</v>
      </c>
      <c r="G256" s="232" t="s">
        <v>353</v>
      </c>
      <c r="H256" s="232" t="s">
        <v>205</v>
      </c>
      <c r="I256" s="240"/>
      <c r="J256" s="234"/>
      <c r="K256" s="234">
        <v>0.1</v>
      </c>
      <c r="L256" s="234"/>
      <c r="M256" s="172">
        <f t="shared" si="7"/>
        <v>0.1</v>
      </c>
      <c r="O256" s="172"/>
      <c r="P256" s="186"/>
    </row>
    <row r="257" spans="1:16" ht="12.75" customHeight="1" x14ac:dyDescent="0.2">
      <c r="A257" s="223" t="s">
        <v>80</v>
      </c>
      <c r="B257" s="228" t="s">
        <v>433</v>
      </c>
      <c r="C257" s="229" t="s">
        <v>11</v>
      </c>
      <c r="D257" s="229" t="s">
        <v>32</v>
      </c>
      <c r="E257" s="229" t="s">
        <v>72</v>
      </c>
      <c r="F257" s="231" t="s">
        <v>105</v>
      </c>
      <c r="G257" s="232" t="s">
        <v>353</v>
      </c>
      <c r="H257" s="232" t="s">
        <v>165</v>
      </c>
      <c r="I257" s="240"/>
      <c r="J257" s="234">
        <v>0.12</v>
      </c>
      <c r="K257" s="234"/>
      <c r="L257" s="234"/>
      <c r="M257" s="172">
        <f t="shared" si="7"/>
        <v>0.12</v>
      </c>
      <c r="O257" s="172"/>
      <c r="P257" s="186"/>
    </row>
    <row r="258" spans="1:16" ht="12.75" customHeight="1" x14ac:dyDescent="0.2">
      <c r="A258" s="223" t="s">
        <v>80</v>
      </c>
      <c r="B258" s="228" t="s">
        <v>433</v>
      </c>
      <c r="C258" s="250" t="s">
        <v>11</v>
      </c>
      <c r="D258" s="251" t="s">
        <v>38</v>
      </c>
      <c r="E258" s="251" t="s">
        <v>39</v>
      </c>
      <c r="F258" s="252" t="s">
        <v>39</v>
      </c>
      <c r="G258" s="253"/>
      <c r="H258" s="254"/>
      <c r="I258" s="255">
        <f>SUM(I224:I257)</f>
        <v>2.75</v>
      </c>
      <c r="J258" s="174">
        <f>SUM(J224:J257)</f>
        <v>0.63</v>
      </c>
      <c r="K258" s="174">
        <f>SUM(K224:K257)</f>
        <v>1.0450000000000002</v>
      </c>
      <c r="L258" s="174"/>
      <c r="M258" s="175">
        <f t="shared" si="7"/>
        <v>4.4249999999999998</v>
      </c>
      <c r="O258" s="175"/>
      <c r="P258" s="188"/>
    </row>
    <row r="259" spans="1:16" ht="12.75" customHeight="1" x14ac:dyDescent="0.2">
      <c r="A259" s="223" t="s">
        <v>80</v>
      </c>
      <c r="B259" s="228" t="s">
        <v>433</v>
      </c>
      <c r="C259" s="229" t="s">
        <v>40</v>
      </c>
      <c r="D259" s="230" t="s">
        <v>41</v>
      </c>
      <c r="E259" s="230" t="s">
        <v>25</v>
      </c>
      <c r="F259" s="231" t="s">
        <v>107</v>
      </c>
      <c r="G259" s="232" t="s">
        <v>97</v>
      </c>
      <c r="H259" s="232" t="s">
        <v>204</v>
      </c>
      <c r="I259" s="240"/>
      <c r="J259" s="234"/>
      <c r="K259" s="234"/>
      <c r="L259" s="234">
        <v>0.05</v>
      </c>
      <c r="M259" s="172">
        <f t="shared" si="7"/>
        <v>0.05</v>
      </c>
      <c r="O259" s="172"/>
      <c r="P259" s="186"/>
    </row>
    <row r="260" spans="1:16" ht="12.75" customHeight="1" x14ac:dyDescent="0.2">
      <c r="A260" s="223" t="s">
        <v>80</v>
      </c>
      <c r="B260" s="228" t="s">
        <v>433</v>
      </c>
      <c r="C260" s="229" t="s">
        <v>40</v>
      </c>
      <c r="D260" s="229" t="s">
        <v>41</v>
      </c>
      <c r="E260" s="230" t="s">
        <v>72</v>
      </c>
      <c r="F260" s="231" t="s">
        <v>108</v>
      </c>
      <c r="G260" s="232" t="s">
        <v>97</v>
      </c>
      <c r="H260" s="232" t="s">
        <v>204</v>
      </c>
      <c r="I260" s="240"/>
      <c r="J260" s="234"/>
      <c r="K260" s="234"/>
      <c r="L260" s="234">
        <v>0.12</v>
      </c>
      <c r="M260" s="172">
        <f t="shared" si="7"/>
        <v>0.12</v>
      </c>
      <c r="O260" s="172"/>
      <c r="P260" s="186"/>
    </row>
    <row r="261" spans="1:16" ht="12.75" customHeight="1" x14ac:dyDescent="0.2">
      <c r="A261" s="223" t="s">
        <v>80</v>
      </c>
      <c r="B261" s="228" t="s">
        <v>433</v>
      </c>
      <c r="C261" s="229" t="s">
        <v>40</v>
      </c>
      <c r="D261" s="230" t="s">
        <v>109</v>
      </c>
      <c r="E261" s="230" t="s">
        <v>72</v>
      </c>
      <c r="F261" s="231" t="s">
        <v>110</v>
      </c>
      <c r="G261" s="232" t="s">
        <v>97</v>
      </c>
      <c r="H261" s="232" t="s">
        <v>204</v>
      </c>
      <c r="I261" s="240"/>
      <c r="J261" s="234"/>
      <c r="K261" s="234"/>
      <c r="L261" s="234">
        <v>0.03</v>
      </c>
      <c r="M261" s="172">
        <f t="shared" si="7"/>
        <v>0.03</v>
      </c>
      <c r="O261" s="172"/>
      <c r="P261" s="186"/>
    </row>
    <row r="262" spans="1:16" ht="12.75" customHeight="1" x14ac:dyDescent="0.2">
      <c r="A262" s="223" t="s">
        <v>80</v>
      </c>
      <c r="B262" s="228" t="s">
        <v>433</v>
      </c>
      <c r="C262" s="229" t="s">
        <v>40</v>
      </c>
      <c r="D262" s="230" t="s">
        <v>53</v>
      </c>
      <c r="E262" s="230" t="s">
        <v>72</v>
      </c>
      <c r="F262" s="231" t="s">
        <v>544</v>
      </c>
      <c r="G262" s="232" t="s">
        <v>84</v>
      </c>
      <c r="H262" s="232" t="s">
        <v>204</v>
      </c>
      <c r="I262" s="240"/>
      <c r="J262" s="234"/>
      <c r="K262" s="234"/>
      <c r="L262" s="234">
        <v>0.4</v>
      </c>
      <c r="M262" s="172">
        <f t="shared" si="7"/>
        <v>0.4</v>
      </c>
      <c r="O262" s="172"/>
      <c r="P262" s="186"/>
    </row>
    <row r="263" spans="1:16" ht="12.75" customHeight="1" x14ac:dyDescent="0.2">
      <c r="A263" s="223" t="s">
        <v>80</v>
      </c>
      <c r="B263" s="228" t="s">
        <v>433</v>
      </c>
      <c r="C263" s="229" t="s">
        <v>40</v>
      </c>
      <c r="D263" s="230" t="s">
        <v>289</v>
      </c>
      <c r="E263" s="230" t="s">
        <v>72</v>
      </c>
      <c r="F263" s="231" t="s">
        <v>762</v>
      </c>
      <c r="G263" s="232" t="s">
        <v>353</v>
      </c>
      <c r="H263" s="232" t="s">
        <v>204</v>
      </c>
      <c r="I263" s="240"/>
      <c r="J263" s="234"/>
      <c r="K263" s="234"/>
      <c r="L263" s="234">
        <v>0.05</v>
      </c>
      <c r="M263" s="172">
        <f t="shared" si="7"/>
        <v>0.05</v>
      </c>
      <c r="O263" s="172"/>
      <c r="P263" s="186"/>
    </row>
    <row r="264" spans="1:16" ht="12.75" customHeight="1" x14ac:dyDescent="0.2">
      <c r="A264" s="223" t="s">
        <v>80</v>
      </c>
      <c r="B264" s="228" t="s">
        <v>433</v>
      </c>
      <c r="C264" s="229" t="s">
        <v>40</v>
      </c>
      <c r="D264" s="230" t="s">
        <v>216</v>
      </c>
      <c r="E264" s="230" t="s">
        <v>72</v>
      </c>
      <c r="F264" s="231" t="s">
        <v>111</v>
      </c>
      <c r="G264" s="232" t="s">
        <v>97</v>
      </c>
      <c r="H264" s="232" t="s">
        <v>204</v>
      </c>
      <c r="I264" s="240"/>
      <c r="J264" s="234"/>
      <c r="K264" s="234"/>
      <c r="L264" s="234">
        <v>4.4999999999999998E-2</v>
      </c>
      <c r="M264" s="172">
        <f t="shared" si="7"/>
        <v>4.4999999999999998E-2</v>
      </c>
      <c r="O264" s="172"/>
      <c r="P264" s="186"/>
    </row>
    <row r="265" spans="1:16" s="181" customFormat="1" ht="24.95" customHeight="1" x14ac:dyDescent="0.2">
      <c r="A265" s="354" t="s">
        <v>80</v>
      </c>
      <c r="B265" s="311" t="s">
        <v>433</v>
      </c>
      <c r="C265" s="235" t="s">
        <v>40</v>
      </c>
      <c r="D265" s="366" t="s">
        <v>42</v>
      </c>
      <c r="E265" s="231" t="s">
        <v>72</v>
      </c>
      <c r="F265" s="231" t="s">
        <v>614</v>
      </c>
      <c r="G265" s="232" t="s">
        <v>598</v>
      </c>
      <c r="H265" s="232" t="s">
        <v>204</v>
      </c>
      <c r="I265" s="240"/>
      <c r="J265" s="243"/>
      <c r="K265" s="243"/>
      <c r="L265" s="243">
        <v>0.05</v>
      </c>
      <c r="M265" s="355">
        <f t="shared" si="7"/>
        <v>0.05</v>
      </c>
      <c r="O265" s="355"/>
      <c r="P265" s="370"/>
    </row>
    <row r="266" spans="1:16" s="181" customFormat="1" ht="12.75" customHeight="1" x14ac:dyDescent="0.2">
      <c r="A266" s="354" t="s">
        <v>80</v>
      </c>
      <c r="B266" s="311" t="s">
        <v>433</v>
      </c>
      <c r="C266" s="235" t="s">
        <v>40</v>
      </c>
      <c r="D266" s="231" t="s">
        <v>42</v>
      </c>
      <c r="E266" s="231" t="s">
        <v>72</v>
      </c>
      <c r="F266" s="231" t="s">
        <v>112</v>
      </c>
      <c r="G266" s="232" t="s">
        <v>353</v>
      </c>
      <c r="H266" s="232" t="s">
        <v>204</v>
      </c>
      <c r="I266" s="240"/>
      <c r="J266" s="243"/>
      <c r="K266" s="243"/>
      <c r="L266" s="243">
        <v>0.12</v>
      </c>
      <c r="M266" s="355">
        <f t="shared" si="7"/>
        <v>0.12</v>
      </c>
      <c r="O266" s="355"/>
      <c r="P266" s="370"/>
    </row>
    <row r="267" spans="1:16" ht="12.75" customHeight="1" x14ac:dyDescent="0.2">
      <c r="A267" s="223" t="s">
        <v>80</v>
      </c>
      <c r="B267" s="228" t="s">
        <v>433</v>
      </c>
      <c r="C267" s="229" t="s">
        <v>40</v>
      </c>
      <c r="D267" s="230" t="s">
        <v>274</v>
      </c>
      <c r="E267" s="230" t="s">
        <v>72</v>
      </c>
      <c r="F267" s="231" t="s">
        <v>512</v>
      </c>
      <c r="G267" s="232" t="s">
        <v>97</v>
      </c>
      <c r="H267" s="232" t="s">
        <v>204</v>
      </c>
      <c r="I267" s="240"/>
      <c r="J267" s="234"/>
      <c r="K267" s="234"/>
      <c r="L267" s="234">
        <v>0.03</v>
      </c>
      <c r="M267" s="172">
        <f t="shared" si="7"/>
        <v>0.03</v>
      </c>
      <c r="O267" s="172"/>
      <c r="P267" s="186"/>
    </row>
    <row r="268" spans="1:16" ht="12.75" customHeight="1" x14ac:dyDescent="0.2">
      <c r="A268" s="223" t="s">
        <v>80</v>
      </c>
      <c r="B268" s="228" t="s">
        <v>433</v>
      </c>
      <c r="C268" s="229" t="s">
        <v>40</v>
      </c>
      <c r="D268" s="230" t="s">
        <v>44</v>
      </c>
      <c r="E268" s="230" t="s">
        <v>72</v>
      </c>
      <c r="F268" s="232" t="s">
        <v>556</v>
      </c>
      <c r="G268" s="232" t="s">
        <v>97</v>
      </c>
      <c r="H268" s="232" t="s">
        <v>204</v>
      </c>
      <c r="I268" s="240"/>
      <c r="J268" s="234"/>
      <c r="K268" s="234"/>
      <c r="L268" s="234">
        <v>0.06</v>
      </c>
      <c r="M268" s="172">
        <f t="shared" si="7"/>
        <v>0.06</v>
      </c>
      <c r="O268" s="172"/>
      <c r="P268" s="186"/>
    </row>
    <row r="269" spans="1:16" ht="12.75" customHeight="1" x14ac:dyDescent="0.2">
      <c r="A269" s="223" t="s">
        <v>80</v>
      </c>
      <c r="B269" s="228" t="s">
        <v>433</v>
      </c>
      <c r="C269" s="229" t="s">
        <v>40</v>
      </c>
      <c r="D269" s="230" t="s">
        <v>83</v>
      </c>
      <c r="E269" s="230" t="s">
        <v>13</v>
      </c>
      <c r="F269" s="231" t="s">
        <v>281</v>
      </c>
      <c r="G269" s="232" t="s">
        <v>97</v>
      </c>
      <c r="H269" s="232" t="s">
        <v>204</v>
      </c>
      <c r="I269" s="240"/>
      <c r="J269" s="234"/>
      <c r="K269" s="234"/>
      <c r="L269" s="234">
        <v>0.05</v>
      </c>
      <c r="M269" s="172">
        <f t="shared" si="7"/>
        <v>0.05</v>
      </c>
      <c r="O269" s="172"/>
      <c r="P269" s="186"/>
    </row>
    <row r="270" spans="1:16" ht="12.75" customHeight="1" x14ac:dyDescent="0.2">
      <c r="A270" s="223" t="s">
        <v>80</v>
      </c>
      <c r="B270" s="228" t="s">
        <v>433</v>
      </c>
      <c r="C270" s="229" t="s">
        <v>40</v>
      </c>
      <c r="D270" s="230" t="s">
        <v>83</v>
      </c>
      <c r="E270" s="230" t="s">
        <v>21</v>
      </c>
      <c r="F270" s="231" t="s">
        <v>170</v>
      </c>
      <c r="G270" s="232" t="s">
        <v>97</v>
      </c>
      <c r="H270" s="232" t="s">
        <v>204</v>
      </c>
      <c r="I270" s="240"/>
      <c r="J270" s="234"/>
      <c r="K270" s="234"/>
      <c r="L270" s="234">
        <v>0.02</v>
      </c>
      <c r="M270" s="172">
        <f t="shared" si="7"/>
        <v>0.02</v>
      </c>
      <c r="O270" s="172"/>
      <c r="P270" s="186"/>
    </row>
    <row r="271" spans="1:16" ht="12.75" customHeight="1" x14ac:dyDescent="0.2">
      <c r="A271" s="223" t="s">
        <v>80</v>
      </c>
      <c r="B271" s="228" t="s">
        <v>433</v>
      </c>
      <c r="C271" s="229" t="s">
        <v>40</v>
      </c>
      <c r="D271" s="230" t="s">
        <v>83</v>
      </c>
      <c r="E271" s="230" t="s">
        <v>72</v>
      </c>
      <c r="F271" s="231" t="s">
        <v>577</v>
      </c>
      <c r="G271" s="232" t="s">
        <v>97</v>
      </c>
      <c r="H271" s="232" t="s">
        <v>204</v>
      </c>
      <c r="I271" s="240"/>
      <c r="J271" s="234"/>
      <c r="K271" s="234"/>
      <c r="L271" s="234">
        <v>0.03</v>
      </c>
      <c r="M271" s="172">
        <f t="shared" si="7"/>
        <v>0.03</v>
      </c>
      <c r="O271" s="172"/>
      <c r="P271" s="186"/>
    </row>
    <row r="272" spans="1:16" ht="12.75" customHeight="1" x14ac:dyDescent="0.2">
      <c r="A272" s="223" t="s">
        <v>80</v>
      </c>
      <c r="B272" s="228" t="s">
        <v>433</v>
      </c>
      <c r="C272" s="229" t="s">
        <v>40</v>
      </c>
      <c r="D272" s="230" t="s">
        <v>47</v>
      </c>
      <c r="E272" s="230" t="s">
        <v>13</v>
      </c>
      <c r="F272" s="231" t="s">
        <v>782</v>
      </c>
      <c r="G272" s="232" t="s">
        <v>97</v>
      </c>
      <c r="H272" s="232" t="s">
        <v>204</v>
      </c>
      <c r="I272" s="240"/>
      <c r="J272" s="234"/>
      <c r="K272" s="234"/>
      <c r="L272" s="234">
        <v>0.05</v>
      </c>
      <c r="M272" s="172">
        <f t="shared" si="7"/>
        <v>0.05</v>
      </c>
      <c r="O272" s="172"/>
      <c r="P272" s="186"/>
    </row>
    <row r="273" spans="1:16" ht="12.75" customHeight="1" x14ac:dyDescent="0.2">
      <c r="A273" s="223" t="s">
        <v>80</v>
      </c>
      <c r="B273" s="228" t="s">
        <v>433</v>
      </c>
      <c r="C273" s="229" t="s">
        <v>40</v>
      </c>
      <c r="D273" s="230" t="s">
        <v>47</v>
      </c>
      <c r="E273" s="230" t="s">
        <v>72</v>
      </c>
      <c r="F273" s="231" t="s">
        <v>113</v>
      </c>
      <c r="G273" s="232" t="s">
        <v>97</v>
      </c>
      <c r="H273" s="232" t="s">
        <v>204</v>
      </c>
      <c r="I273" s="240"/>
      <c r="J273" s="234"/>
      <c r="K273" s="234"/>
      <c r="L273" s="234">
        <v>0.12</v>
      </c>
      <c r="M273" s="172">
        <f t="shared" si="7"/>
        <v>0.12</v>
      </c>
      <c r="O273" s="172"/>
      <c r="P273" s="186"/>
    </row>
    <row r="274" spans="1:16" ht="12.75" customHeight="1" x14ac:dyDescent="0.2">
      <c r="A274" s="223" t="s">
        <v>80</v>
      </c>
      <c r="B274" s="228" t="s">
        <v>433</v>
      </c>
      <c r="C274" s="229" t="s">
        <v>40</v>
      </c>
      <c r="D274" s="230" t="s">
        <v>47</v>
      </c>
      <c r="E274" s="230" t="s">
        <v>72</v>
      </c>
      <c r="F274" s="231" t="s">
        <v>608</v>
      </c>
      <c r="G274" s="232" t="s">
        <v>607</v>
      </c>
      <c r="H274" s="232" t="s">
        <v>204</v>
      </c>
      <c r="I274" s="240"/>
      <c r="J274" s="234"/>
      <c r="K274" s="234"/>
      <c r="L274" s="234">
        <v>0.2</v>
      </c>
      <c r="M274" s="172">
        <f t="shared" si="7"/>
        <v>0.2</v>
      </c>
      <c r="O274" s="172"/>
      <c r="P274" s="186"/>
    </row>
    <row r="275" spans="1:16" ht="12.75" customHeight="1" x14ac:dyDescent="0.2">
      <c r="A275" s="223" t="s">
        <v>80</v>
      </c>
      <c r="B275" s="228" t="s">
        <v>433</v>
      </c>
      <c r="C275" s="229" t="s">
        <v>40</v>
      </c>
      <c r="D275" s="230" t="s">
        <v>48</v>
      </c>
      <c r="E275" s="230" t="s">
        <v>72</v>
      </c>
      <c r="F275" s="231" t="s">
        <v>339</v>
      </c>
      <c r="G275" s="232" t="s">
        <v>353</v>
      </c>
      <c r="H275" s="232" t="s">
        <v>204</v>
      </c>
      <c r="I275" s="240"/>
      <c r="J275" s="234"/>
      <c r="K275" s="234"/>
      <c r="L275" s="234">
        <v>0.03</v>
      </c>
      <c r="M275" s="172">
        <f t="shared" si="7"/>
        <v>0.03</v>
      </c>
      <c r="O275" s="172"/>
      <c r="P275" s="186"/>
    </row>
    <row r="276" spans="1:16" ht="12.75" customHeight="1" x14ac:dyDescent="0.2">
      <c r="A276" s="223" t="s">
        <v>80</v>
      </c>
      <c r="B276" s="228" t="s">
        <v>433</v>
      </c>
      <c r="C276" s="229" t="s">
        <v>40</v>
      </c>
      <c r="D276" s="230" t="s">
        <v>48</v>
      </c>
      <c r="E276" s="230" t="s">
        <v>72</v>
      </c>
      <c r="F276" s="231" t="s">
        <v>777</v>
      </c>
      <c r="G276" s="232" t="s">
        <v>353</v>
      </c>
      <c r="H276" s="232" t="s">
        <v>204</v>
      </c>
      <c r="I276" s="240"/>
      <c r="J276" s="234"/>
      <c r="K276" s="234"/>
      <c r="L276" s="234">
        <v>0.03</v>
      </c>
      <c r="M276" s="172">
        <f t="shared" si="7"/>
        <v>0.03</v>
      </c>
      <c r="O276" s="172"/>
      <c r="P276" s="186"/>
    </row>
    <row r="277" spans="1:16" ht="12.75" customHeight="1" x14ac:dyDescent="0.2">
      <c r="A277" s="223" t="s">
        <v>80</v>
      </c>
      <c r="B277" s="228" t="s">
        <v>433</v>
      </c>
      <c r="C277" s="229" t="s">
        <v>40</v>
      </c>
      <c r="D277" s="230" t="s">
        <v>117</v>
      </c>
      <c r="E277" s="230" t="s">
        <v>72</v>
      </c>
      <c r="F277" s="231" t="s">
        <v>161</v>
      </c>
      <c r="G277" s="232" t="s">
        <v>353</v>
      </c>
      <c r="H277" s="232" t="s">
        <v>204</v>
      </c>
      <c r="I277" s="240"/>
      <c r="J277" s="234"/>
      <c r="K277" s="234"/>
      <c r="L277" s="234">
        <v>0.06</v>
      </c>
      <c r="M277" s="172">
        <f t="shared" si="7"/>
        <v>0.06</v>
      </c>
      <c r="O277" s="172"/>
      <c r="P277" s="186"/>
    </row>
    <row r="278" spans="1:16" ht="12.6" customHeight="1" x14ac:dyDescent="0.2">
      <c r="A278" s="223" t="s">
        <v>80</v>
      </c>
      <c r="B278" s="228" t="s">
        <v>433</v>
      </c>
      <c r="C278" s="229" t="s">
        <v>40</v>
      </c>
      <c r="D278" s="278" t="s">
        <v>51</v>
      </c>
      <c r="E278" s="278" t="s">
        <v>72</v>
      </c>
      <c r="F278" s="299" t="s">
        <v>118</v>
      </c>
      <c r="G278" s="262" t="s">
        <v>481</v>
      </c>
      <c r="H278" s="262" t="s">
        <v>204</v>
      </c>
      <c r="I278" s="263"/>
      <c r="J278" s="264"/>
      <c r="K278" s="264"/>
      <c r="L278" s="264">
        <v>0.03</v>
      </c>
      <c r="M278" s="176">
        <f t="shared" si="7"/>
        <v>0.03</v>
      </c>
      <c r="O278" s="172"/>
      <c r="P278" s="186"/>
    </row>
    <row r="279" spans="1:16" ht="12.75" customHeight="1" x14ac:dyDescent="0.2">
      <c r="A279" s="223" t="s">
        <v>80</v>
      </c>
      <c r="B279" s="228" t="s">
        <v>433</v>
      </c>
      <c r="C279" s="229" t="s">
        <v>40</v>
      </c>
      <c r="D279" s="230" t="s">
        <v>53</v>
      </c>
      <c r="E279" s="230" t="s">
        <v>72</v>
      </c>
      <c r="F279" s="231" t="s">
        <v>119</v>
      </c>
      <c r="G279" s="232" t="s">
        <v>97</v>
      </c>
      <c r="H279" s="232" t="s">
        <v>204</v>
      </c>
      <c r="I279" s="240"/>
      <c r="J279" s="234"/>
      <c r="K279" s="234"/>
      <c r="L279" s="234">
        <v>0.05</v>
      </c>
      <c r="M279" s="172">
        <f t="shared" si="7"/>
        <v>0.05</v>
      </c>
      <c r="O279" s="172"/>
      <c r="P279" s="186"/>
    </row>
    <row r="280" spans="1:16" ht="12.75" customHeight="1" x14ac:dyDescent="0.2">
      <c r="A280" s="223" t="s">
        <v>80</v>
      </c>
      <c r="B280" s="228" t="s">
        <v>433</v>
      </c>
      <c r="C280" s="229" t="s">
        <v>40</v>
      </c>
      <c r="D280" s="230" t="s">
        <v>70</v>
      </c>
      <c r="E280" s="230" t="s">
        <v>72</v>
      </c>
      <c r="F280" s="231" t="s">
        <v>602</v>
      </c>
      <c r="G280" s="232" t="s">
        <v>97</v>
      </c>
      <c r="H280" s="232" t="s">
        <v>204</v>
      </c>
      <c r="I280" s="240"/>
      <c r="J280" s="234"/>
      <c r="K280" s="234"/>
      <c r="L280" s="234">
        <v>0.03</v>
      </c>
      <c r="M280" s="172">
        <f t="shared" si="7"/>
        <v>0.03</v>
      </c>
      <c r="O280" s="172"/>
      <c r="P280" s="186"/>
    </row>
    <row r="281" spans="1:16" ht="12.75" customHeight="1" x14ac:dyDescent="0.2">
      <c r="A281" s="223" t="s">
        <v>80</v>
      </c>
      <c r="B281" s="228" t="s">
        <v>433</v>
      </c>
      <c r="C281" s="229" t="s">
        <v>40</v>
      </c>
      <c r="D281" s="230" t="s">
        <v>178</v>
      </c>
      <c r="E281" s="230" t="s">
        <v>72</v>
      </c>
      <c r="F281" s="231" t="s">
        <v>854</v>
      </c>
      <c r="G281" s="232" t="s">
        <v>97</v>
      </c>
      <c r="H281" s="232" t="s">
        <v>204</v>
      </c>
      <c r="I281" s="240"/>
      <c r="J281" s="234"/>
      <c r="K281" s="234"/>
      <c r="L281" s="234">
        <v>0.05</v>
      </c>
      <c r="M281" s="172">
        <f t="shared" si="7"/>
        <v>0.05</v>
      </c>
      <c r="O281" s="172"/>
      <c r="P281" s="186"/>
    </row>
    <row r="282" spans="1:16" ht="12.75" customHeight="1" x14ac:dyDescent="0.2">
      <c r="A282" s="223" t="s">
        <v>80</v>
      </c>
      <c r="B282" s="228" t="s">
        <v>433</v>
      </c>
      <c r="C282" s="229" t="s">
        <v>40</v>
      </c>
      <c r="D282" s="230" t="s">
        <v>178</v>
      </c>
      <c r="E282" s="230" t="s">
        <v>72</v>
      </c>
      <c r="F282" s="231" t="s">
        <v>856</v>
      </c>
      <c r="G282" s="232" t="s">
        <v>97</v>
      </c>
      <c r="H282" s="232" t="s">
        <v>204</v>
      </c>
      <c r="I282" s="240"/>
      <c r="J282" s="234"/>
      <c r="K282" s="234"/>
      <c r="L282" s="234">
        <v>0.05</v>
      </c>
      <c r="M282" s="172">
        <f t="shared" si="7"/>
        <v>0.05</v>
      </c>
      <c r="O282" s="172"/>
      <c r="P282" s="186"/>
    </row>
    <row r="283" spans="1:16" ht="12.75" customHeight="1" x14ac:dyDescent="0.2">
      <c r="A283" s="223" t="s">
        <v>80</v>
      </c>
      <c r="B283" s="228" t="s">
        <v>433</v>
      </c>
      <c r="C283" s="250" t="s">
        <v>40</v>
      </c>
      <c r="D283" s="251" t="s">
        <v>58</v>
      </c>
      <c r="E283" s="251" t="s">
        <v>39</v>
      </c>
      <c r="F283" s="252" t="s">
        <v>39</v>
      </c>
      <c r="G283" s="253"/>
      <c r="H283" s="254"/>
      <c r="I283" s="255"/>
      <c r="J283" s="174"/>
      <c r="K283" s="174"/>
      <c r="L283" s="174">
        <f>SUM(L259:L282)</f>
        <v>1.7550000000000003</v>
      </c>
      <c r="M283" s="175">
        <f t="shared" ref="M283:M346" si="8">SUM(I283:L283)</f>
        <v>1.7550000000000003</v>
      </c>
      <c r="O283" s="175"/>
      <c r="P283" s="188"/>
    </row>
    <row r="284" spans="1:16" ht="12.75" customHeight="1" x14ac:dyDescent="0.2">
      <c r="A284" s="223" t="s">
        <v>80</v>
      </c>
      <c r="B284" s="265" t="s">
        <v>433</v>
      </c>
      <c r="C284" s="266" t="s">
        <v>59</v>
      </c>
      <c r="D284" s="266" t="s">
        <v>39</v>
      </c>
      <c r="E284" s="266" t="s">
        <v>39</v>
      </c>
      <c r="F284" s="252" t="s">
        <v>39</v>
      </c>
      <c r="G284" s="253"/>
      <c r="H284" s="267"/>
      <c r="I284" s="268">
        <f>I258</f>
        <v>2.75</v>
      </c>
      <c r="J284" s="269">
        <f>J258</f>
        <v>0.63</v>
      </c>
      <c r="K284" s="269">
        <f>K258</f>
        <v>1.0450000000000002</v>
      </c>
      <c r="L284" s="269">
        <f>L283</f>
        <v>1.7550000000000003</v>
      </c>
      <c r="M284" s="270">
        <f t="shared" si="8"/>
        <v>6.18</v>
      </c>
      <c r="O284" s="189"/>
      <c r="P284" s="190"/>
    </row>
    <row r="285" spans="1:16" ht="24.95" customHeight="1" x14ac:dyDescent="0.2">
      <c r="A285" s="223" t="s">
        <v>80</v>
      </c>
      <c r="B285" s="233" t="s">
        <v>432</v>
      </c>
      <c r="C285" s="229" t="s">
        <v>11</v>
      </c>
      <c r="D285" s="229" t="s">
        <v>32</v>
      </c>
      <c r="E285" s="230" t="s">
        <v>86</v>
      </c>
      <c r="F285" s="231" t="s">
        <v>328</v>
      </c>
      <c r="G285" s="232" t="s">
        <v>673</v>
      </c>
      <c r="H285" s="232" t="s">
        <v>143</v>
      </c>
      <c r="I285" s="240">
        <v>0.5</v>
      </c>
      <c r="J285" s="234"/>
      <c r="K285" s="234"/>
      <c r="L285" s="234"/>
      <c r="M285" s="172">
        <f t="shared" si="8"/>
        <v>0.5</v>
      </c>
      <c r="O285" s="172"/>
      <c r="P285" s="186"/>
    </row>
    <row r="286" spans="1:16" ht="37.5" customHeight="1" x14ac:dyDescent="0.2">
      <c r="A286" s="223" t="s">
        <v>80</v>
      </c>
      <c r="B286" s="233" t="s">
        <v>432</v>
      </c>
      <c r="C286" s="229" t="s">
        <v>11</v>
      </c>
      <c r="D286" s="230" t="s">
        <v>32</v>
      </c>
      <c r="E286" s="230" t="s">
        <v>86</v>
      </c>
      <c r="F286" s="231" t="s">
        <v>310</v>
      </c>
      <c r="G286" s="232" t="s">
        <v>668</v>
      </c>
      <c r="H286" s="232" t="s">
        <v>143</v>
      </c>
      <c r="I286" s="240">
        <v>0.25</v>
      </c>
      <c r="J286" s="234"/>
      <c r="K286" s="234"/>
      <c r="L286" s="234"/>
      <c r="M286" s="172">
        <f t="shared" si="8"/>
        <v>0.25</v>
      </c>
      <c r="O286" s="172"/>
      <c r="P286" s="186"/>
    </row>
    <row r="287" spans="1:16" ht="12.75" customHeight="1" x14ac:dyDescent="0.2">
      <c r="A287" s="223" t="s">
        <v>80</v>
      </c>
      <c r="B287" s="228" t="s">
        <v>432</v>
      </c>
      <c r="C287" s="250" t="s">
        <v>11</v>
      </c>
      <c r="D287" s="251" t="s">
        <v>38</v>
      </c>
      <c r="E287" s="251" t="s">
        <v>39</v>
      </c>
      <c r="F287" s="252" t="s">
        <v>39</v>
      </c>
      <c r="G287" s="253"/>
      <c r="H287" s="254"/>
      <c r="I287" s="255">
        <f>SUM(I285:I286)</f>
        <v>0.75</v>
      </c>
      <c r="J287" s="283">
        <f>SUM(J285:J286)</f>
        <v>0</v>
      </c>
      <c r="K287" s="174">
        <f>SUM(K285:K286)</f>
        <v>0</v>
      </c>
      <c r="L287" s="174"/>
      <c r="M287" s="175">
        <f t="shared" si="8"/>
        <v>0.75</v>
      </c>
      <c r="O287" s="175"/>
      <c r="P287" s="188"/>
    </row>
    <row r="288" spans="1:16" ht="12.75" customHeight="1" x14ac:dyDescent="0.2">
      <c r="A288" s="223" t="s">
        <v>80</v>
      </c>
      <c r="B288" s="265" t="s">
        <v>432</v>
      </c>
      <c r="C288" s="266" t="s">
        <v>59</v>
      </c>
      <c r="D288" s="266" t="s">
        <v>39</v>
      </c>
      <c r="E288" s="266" t="s">
        <v>39</v>
      </c>
      <c r="F288" s="252" t="s">
        <v>39</v>
      </c>
      <c r="G288" s="253"/>
      <c r="H288" s="267"/>
      <c r="I288" s="268">
        <f>I287</f>
        <v>0.75</v>
      </c>
      <c r="J288" s="269">
        <f>J287</f>
        <v>0</v>
      </c>
      <c r="K288" s="269">
        <f>K287</f>
        <v>0</v>
      </c>
      <c r="L288" s="269"/>
      <c r="M288" s="270">
        <f t="shared" si="8"/>
        <v>0.75</v>
      </c>
      <c r="O288" s="189"/>
      <c r="P288" s="190"/>
    </row>
    <row r="289" spans="1:16" ht="25.5" customHeight="1" x14ac:dyDescent="0.2">
      <c r="A289" s="223" t="s">
        <v>80</v>
      </c>
      <c r="B289" s="233" t="s">
        <v>434</v>
      </c>
      <c r="C289" s="230" t="s">
        <v>11</v>
      </c>
      <c r="D289" s="230" t="s">
        <v>27</v>
      </c>
      <c r="E289" s="230" t="s">
        <v>25</v>
      </c>
      <c r="F289" s="231" t="s">
        <v>171</v>
      </c>
      <c r="G289" s="232" t="s">
        <v>121</v>
      </c>
      <c r="H289" s="232" t="s">
        <v>143</v>
      </c>
      <c r="I289" s="240">
        <v>0.3</v>
      </c>
      <c r="J289" s="234"/>
      <c r="K289" s="234"/>
      <c r="L289" s="234"/>
      <c r="M289" s="172">
        <f t="shared" si="8"/>
        <v>0.3</v>
      </c>
      <c r="O289" s="172"/>
      <c r="P289" s="186"/>
    </row>
    <row r="290" spans="1:16" ht="25.5" customHeight="1" x14ac:dyDescent="0.2">
      <c r="A290" s="223" t="s">
        <v>80</v>
      </c>
      <c r="B290" s="301" t="s">
        <v>434</v>
      </c>
      <c r="C290" s="230" t="s">
        <v>11</v>
      </c>
      <c r="D290" s="230" t="s">
        <v>27</v>
      </c>
      <c r="E290" s="230" t="s">
        <v>13</v>
      </c>
      <c r="F290" s="231" t="s">
        <v>609</v>
      </c>
      <c r="G290" s="232" t="s">
        <v>610</v>
      </c>
      <c r="H290" s="232" t="s">
        <v>205</v>
      </c>
      <c r="I290" s="240"/>
      <c r="J290" s="234"/>
      <c r="K290" s="234">
        <v>0.15</v>
      </c>
      <c r="L290" s="234"/>
      <c r="M290" s="172">
        <f t="shared" si="8"/>
        <v>0.15</v>
      </c>
      <c r="O290" s="172"/>
      <c r="P290" s="186"/>
    </row>
    <row r="291" spans="1:16" ht="25.5" customHeight="1" x14ac:dyDescent="0.2">
      <c r="A291" s="223" t="s">
        <v>80</v>
      </c>
      <c r="B291" s="301" t="s">
        <v>434</v>
      </c>
      <c r="C291" s="230" t="s">
        <v>11</v>
      </c>
      <c r="D291" s="230" t="s">
        <v>27</v>
      </c>
      <c r="E291" s="230" t="s">
        <v>72</v>
      </c>
      <c r="F291" s="231" t="s">
        <v>797</v>
      </c>
      <c r="G291" s="232" t="s">
        <v>798</v>
      </c>
      <c r="H291" s="232" t="s">
        <v>165</v>
      </c>
      <c r="I291" s="240"/>
      <c r="J291" s="234">
        <v>0.2</v>
      </c>
      <c r="K291" s="234"/>
      <c r="L291" s="234"/>
      <c r="M291" s="172">
        <f t="shared" si="8"/>
        <v>0.2</v>
      </c>
      <c r="O291" s="172"/>
      <c r="P291" s="186"/>
    </row>
    <row r="292" spans="1:16" ht="25.5" customHeight="1" x14ac:dyDescent="0.2">
      <c r="A292" s="223" t="s">
        <v>80</v>
      </c>
      <c r="B292" s="301" t="s">
        <v>434</v>
      </c>
      <c r="C292" s="230" t="s">
        <v>11</v>
      </c>
      <c r="D292" s="230" t="s">
        <v>27</v>
      </c>
      <c r="E292" s="230" t="s">
        <v>72</v>
      </c>
      <c r="F292" s="231" t="s">
        <v>804</v>
      </c>
      <c r="G292" s="232" t="s">
        <v>805</v>
      </c>
      <c r="H292" s="232" t="s">
        <v>205</v>
      </c>
      <c r="I292" s="240"/>
      <c r="J292" s="234"/>
      <c r="K292" s="234">
        <v>0.25</v>
      </c>
      <c r="L292" s="234"/>
      <c r="M292" s="172">
        <f t="shared" si="8"/>
        <v>0.25</v>
      </c>
      <c r="O292" s="172"/>
      <c r="P292" s="186"/>
    </row>
    <row r="293" spans="1:16" ht="25.5" customHeight="1" x14ac:dyDescent="0.2">
      <c r="A293" s="223" t="s">
        <v>80</v>
      </c>
      <c r="B293" s="301" t="s">
        <v>434</v>
      </c>
      <c r="C293" s="230" t="s">
        <v>11</v>
      </c>
      <c r="D293" s="230" t="s">
        <v>27</v>
      </c>
      <c r="E293" s="230" t="s">
        <v>72</v>
      </c>
      <c r="F293" s="231" t="s">
        <v>804</v>
      </c>
      <c r="G293" s="232" t="s">
        <v>806</v>
      </c>
      <c r="H293" s="232" t="s">
        <v>205</v>
      </c>
      <c r="I293" s="240"/>
      <c r="J293" s="234"/>
      <c r="K293" s="234">
        <v>0.1</v>
      </c>
      <c r="L293" s="234"/>
      <c r="M293" s="172">
        <f t="shared" si="8"/>
        <v>0.1</v>
      </c>
      <c r="O293" s="172"/>
      <c r="P293" s="186"/>
    </row>
    <row r="294" spans="1:16" ht="25.5" customHeight="1" x14ac:dyDescent="0.2">
      <c r="A294" s="223" t="s">
        <v>80</v>
      </c>
      <c r="B294" s="301" t="s">
        <v>434</v>
      </c>
      <c r="C294" s="230" t="s">
        <v>11</v>
      </c>
      <c r="D294" s="230" t="s">
        <v>27</v>
      </c>
      <c r="E294" s="230" t="s">
        <v>72</v>
      </c>
      <c r="F294" s="231" t="s">
        <v>804</v>
      </c>
      <c r="G294" s="232" t="s">
        <v>807</v>
      </c>
      <c r="H294" s="232" t="s">
        <v>205</v>
      </c>
      <c r="I294" s="240"/>
      <c r="J294" s="234"/>
      <c r="K294" s="234">
        <v>0.05</v>
      </c>
      <c r="L294" s="234"/>
      <c r="M294" s="172">
        <f t="shared" si="8"/>
        <v>0.05</v>
      </c>
      <c r="O294" s="172"/>
      <c r="P294" s="186"/>
    </row>
    <row r="295" spans="1:16" ht="24.95" customHeight="1" x14ac:dyDescent="0.2">
      <c r="A295" s="223" t="s">
        <v>80</v>
      </c>
      <c r="B295" s="301" t="s">
        <v>434</v>
      </c>
      <c r="C295" s="230" t="s">
        <v>11</v>
      </c>
      <c r="D295" s="230" t="s">
        <v>395</v>
      </c>
      <c r="E295" s="230" t="s">
        <v>13</v>
      </c>
      <c r="F295" s="231" t="s">
        <v>396</v>
      </c>
      <c r="G295" s="232" t="s">
        <v>465</v>
      </c>
      <c r="H295" s="232" t="s">
        <v>205</v>
      </c>
      <c r="I295" s="240"/>
      <c r="J295" s="234"/>
      <c r="K295" s="234">
        <v>0.05</v>
      </c>
      <c r="L295" s="234"/>
      <c r="M295" s="172">
        <f t="shared" si="8"/>
        <v>0.05</v>
      </c>
      <c r="O295" s="172"/>
      <c r="P295" s="186"/>
    </row>
    <row r="296" spans="1:16" ht="24.95" customHeight="1" x14ac:dyDescent="0.2">
      <c r="A296" s="223" t="s">
        <v>80</v>
      </c>
      <c r="B296" s="301" t="s">
        <v>434</v>
      </c>
      <c r="C296" s="230" t="s">
        <v>11</v>
      </c>
      <c r="D296" s="230" t="s">
        <v>395</v>
      </c>
      <c r="E296" s="230" t="s">
        <v>21</v>
      </c>
      <c r="F296" s="231" t="s">
        <v>464</v>
      </c>
      <c r="G296" s="232" t="s">
        <v>465</v>
      </c>
      <c r="H296" s="232" t="s">
        <v>205</v>
      </c>
      <c r="I296" s="240"/>
      <c r="J296" s="234"/>
      <c r="K296" s="234">
        <v>0.5</v>
      </c>
      <c r="L296" s="234"/>
      <c r="M296" s="172">
        <f t="shared" si="8"/>
        <v>0.5</v>
      </c>
      <c r="O296" s="172"/>
      <c r="P296" s="186"/>
    </row>
    <row r="297" spans="1:16" ht="37.5" customHeight="1" x14ac:dyDescent="0.2">
      <c r="A297" s="223" t="s">
        <v>80</v>
      </c>
      <c r="B297" s="301" t="s">
        <v>434</v>
      </c>
      <c r="C297" s="230" t="s">
        <v>11</v>
      </c>
      <c r="D297" s="230" t="s">
        <v>32</v>
      </c>
      <c r="E297" s="230" t="s">
        <v>66</v>
      </c>
      <c r="F297" s="231" t="s">
        <v>65</v>
      </c>
      <c r="G297" s="232" t="s">
        <v>371</v>
      </c>
      <c r="H297" s="232" t="s">
        <v>143</v>
      </c>
      <c r="I297" s="240">
        <v>0.2</v>
      </c>
      <c r="J297" s="234"/>
      <c r="K297" s="234"/>
      <c r="L297" s="234"/>
      <c r="M297" s="172">
        <f t="shared" si="8"/>
        <v>0.2</v>
      </c>
      <c r="O297" s="172"/>
      <c r="P297" s="186"/>
    </row>
    <row r="298" spans="1:16" ht="37.5" customHeight="1" x14ac:dyDescent="0.2">
      <c r="A298" s="223" t="s">
        <v>80</v>
      </c>
      <c r="B298" s="301" t="s">
        <v>434</v>
      </c>
      <c r="C298" s="230" t="s">
        <v>11</v>
      </c>
      <c r="D298" s="230" t="s">
        <v>32</v>
      </c>
      <c r="E298" s="230" t="s">
        <v>25</v>
      </c>
      <c r="F298" s="231" t="s">
        <v>311</v>
      </c>
      <c r="G298" s="232" t="s">
        <v>360</v>
      </c>
      <c r="H298" s="232" t="s">
        <v>143</v>
      </c>
      <c r="I298" s="240">
        <v>0.5</v>
      </c>
      <c r="J298" s="234"/>
      <c r="K298" s="234"/>
      <c r="L298" s="234"/>
      <c r="M298" s="172">
        <f t="shared" si="8"/>
        <v>0.5</v>
      </c>
      <c r="O298" s="172"/>
      <c r="P298" s="186"/>
    </row>
    <row r="299" spans="1:16" ht="37.5" customHeight="1" x14ac:dyDescent="0.2">
      <c r="A299" s="223" t="s">
        <v>80</v>
      </c>
      <c r="B299" s="301" t="s">
        <v>434</v>
      </c>
      <c r="C299" s="230" t="s">
        <v>11</v>
      </c>
      <c r="D299" s="230" t="s">
        <v>32</v>
      </c>
      <c r="E299" s="230" t="s">
        <v>25</v>
      </c>
      <c r="F299" s="231" t="s">
        <v>288</v>
      </c>
      <c r="G299" s="232" t="s">
        <v>359</v>
      </c>
      <c r="H299" s="232" t="s">
        <v>143</v>
      </c>
      <c r="I299" s="240">
        <v>0.2</v>
      </c>
      <c r="J299" s="234"/>
      <c r="K299" s="234"/>
      <c r="L299" s="234"/>
      <c r="M299" s="172">
        <f t="shared" si="8"/>
        <v>0.2</v>
      </c>
      <c r="O299" s="172"/>
      <c r="P299" s="186"/>
    </row>
    <row r="300" spans="1:16" ht="12.75" customHeight="1" x14ac:dyDescent="0.2">
      <c r="A300" s="223" t="s">
        <v>80</v>
      </c>
      <c r="B300" s="301" t="s">
        <v>434</v>
      </c>
      <c r="C300" s="250" t="s">
        <v>11</v>
      </c>
      <c r="D300" s="251" t="s">
        <v>38</v>
      </c>
      <c r="E300" s="251" t="s">
        <v>39</v>
      </c>
      <c r="F300" s="252" t="s">
        <v>39</v>
      </c>
      <c r="G300" s="253"/>
      <c r="H300" s="254"/>
      <c r="I300" s="255">
        <f>SUM(I289:I299)</f>
        <v>1.2</v>
      </c>
      <c r="J300" s="174">
        <f>SUM(J289:J299)</f>
        <v>0.2</v>
      </c>
      <c r="K300" s="174">
        <f>SUM(K289:K299)</f>
        <v>1.1000000000000001</v>
      </c>
      <c r="L300" s="174"/>
      <c r="M300" s="175">
        <f t="shared" si="8"/>
        <v>2.5</v>
      </c>
      <c r="O300" s="175"/>
      <c r="P300" s="188"/>
    </row>
    <row r="301" spans="1:16" s="163" customFormat="1" ht="12.6" customHeight="1" x14ac:dyDescent="0.2">
      <c r="A301" s="223" t="s">
        <v>80</v>
      </c>
      <c r="B301" s="301" t="s">
        <v>434</v>
      </c>
      <c r="C301" s="229" t="s">
        <v>40</v>
      </c>
      <c r="D301" s="241" t="s">
        <v>817</v>
      </c>
      <c r="E301" s="241" t="s">
        <v>13</v>
      </c>
      <c r="F301" s="272" t="s">
        <v>816</v>
      </c>
      <c r="G301" s="232" t="s">
        <v>819</v>
      </c>
      <c r="H301" s="232" t="s">
        <v>204</v>
      </c>
      <c r="I301" s="240"/>
      <c r="J301" s="234"/>
      <c r="K301" s="234"/>
      <c r="L301" s="234">
        <v>0.1</v>
      </c>
      <c r="M301" s="172">
        <f t="shared" si="8"/>
        <v>0.1</v>
      </c>
      <c r="O301" s="161"/>
      <c r="P301" s="162"/>
    </row>
    <row r="302" spans="1:16" s="163" customFormat="1" ht="12.6" customHeight="1" x14ac:dyDescent="0.2">
      <c r="A302" s="223" t="s">
        <v>80</v>
      </c>
      <c r="B302" s="301" t="s">
        <v>434</v>
      </c>
      <c r="C302" s="229" t="s">
        <v>40</v>
      </c>
      <c r="D302" s="241" t="s">
        <v>817</v>
      </c>
      <c r="E302" s="241" t="s">
        <v>25</v>
      </c>
      <c r="F302" s="272" t="s">
        <v>821</v>
      </c>
      <c r="G302" s="232" t="s">
        <v>822</v>
      </c>
      <c r="H302" s="232" t="s">
        <v>204</v>
      </c>
      <c r="I302" s="240"/>
      <c r="J302" s="234"/>
      <c r="K302" s="234"/>
      <c r="L302" s="234">
        <v>0.1</v>
      </c>
      <c r="M302" s="172">
        <f t="shared" si="8"/>
        <v>0.1</v>
      </c>
      <c r="O302" s="161"/>
      <c r="P302" s="162"/>
    </row>
    <row r="303" spans="1:16" s="163" customFormat="1" ht="12.6" customHeight="1" x14ac:dyDescent="0.2">
      <c r="A303" s="223" t="s">
        <v>80</v>
      </c>
      <c r="B303" s="301" t="s">
        <v>434</v>
      </c>
      <c r="C303" s="229" t="s">
        <v>40</v>
      </c>
      <c r="D303" s="241" t="s">
        <v>817</v>
      </c>
      <c r="E303" s="241" t="s">
        <v>25</v>
      </c>
      <c r="F303" s="272" t="s">
        <v>941</v>
      </c>
      <c r="G303" s="232" t="s">
        <v>827</v>
      </c>
      <c r="H303" s="232" t="s">
        <v>204</v>
      </c>
      <c r="I303" s="240"/>
      <c r="J303" s="234"/>
      <c r="K303" s="234"/>
      <c r="L303" s="234">
        <v>0.3</v>
      </c>
      <c r="M303" s="172">
        <f t="shared" si="8"/>
        <v>0.3</v>
      </c>
      <c r="O303" s="161"/>
      <c r="P303" s="162"/>
    </row>
    <row r="304" spans="1:16" s="163" customFormat="1" ht="12.6" customHeight="1" x14ac:dyDescent="0.2">
      <c r="A304" s="223" t="s">
        <v>80</v>
      </c>
      <c r="B304" s="301" t="s">
        <v>434</v>
      </c>
      <c r="C304" s="229" t="s">
        <v>40</v>
      </c>
      <c r="D304" s="241" t="s">
        <v>817</v>
      </c>
      <c r="E304" s="241" t="s">
        <v>21</v>
      </c>
      <c r="F304" s="272" t="s">
        <v>405</v>
      </c>
      <c r="G304" s="232" t="s">
        <v>830</v>
      </c>
      <c r="H304" s="232" t="s">
        <v>204</v>
      </c>
      <c r="I304" s="240"/>
      <c r="J304" s="234"/>
      <c r="K304" s="234"/>
      <c r="L304" s="234">
        <v>0.3</v>
      </c>
      <c r="M304" s="172">
        <f t="shared" si="8"/>
        <v>0.3</v>
      </c>
      <c r="O304" s="161"/>
      <c r="P304" s="162"/>
    </row>
    <row r="305" spans="1:16" s="163" customFormat="1" ht="12.6" customHeight="1" x14ac:dyDescent="0.2">
      <c r="A305" s="223" t="s">
        <v>80</v>
      </c>
      <c r="B305" s="301" t="s">
        <v>434</v>
      </c>
      <c r="C305" s="229" t="s">
        <v>40</v>
      </c>
      <c r="D305" s="241" t="s">
        <v>817</v>
      </c>
      <c r="E305" s="241" t="s">
        <v>21</v>
      </c>
      <c r="F305" s="272" t="s">
        <v>650</v>
      </c>
      <c r="G305" s="232" t="s">
        <v>831</v>
      </c>
      <c r="H305" s="232" t="s">
        <v>204</v>
      </c>
      <c r="I305" s="240"/>
      <c r="J305" s="234"/>
      <c r="K305" s="234"/>
      <c r="L305" s="234">
        <v>0.3</v>
      </c>
      <c r="M305" s="172">
        <f t="shared" si="8"/>
        <v>0.3</v>
      </c>
      <c r="O305" s="161"/>
      <c r="P305" s="162"/>
    </row>
    <row r="306" spans="1:16" s="163" customFormat="1" ht="12.6" customHeight="1" x14ac:dyDescent="0.2">
      <c r="A306" s="223" t="s">
        <v>80</v>
      </c>
      <c r="B306" s="301" t="s">
        <v>434</v>
      </c>
      <c r="C306" s="229" t="s">
        <v>40</v>
      </c>
      <c r="D306" s="241" t="s">
        <v>817</v>
      </c>
      <c r="E306" s="241" t="s">
        <v>72</v>
      </c>
      <c r="F306" s="272" t="s">
        <v>832</v>
      </c>
      <c r="G306" s="232" t="s">
        <v>831</v>
      </c>
      <c r="H306" s="232" t="s">
        <v>204</v>
      </c>
      <c r="I306" s="240"/>
      <c r="J306" s="234"/>
      <c r="K306" s="234"/>
      <c r="L306" s="234">
        <v>0.2</v>
      </c>
      <c r="M306" s="172">
        <f t="shared" si="8"/>
        <v>0.2</v>
      </c>
      <c r="O306" s="161"/>
      <c r="P306" s="162"/>
    </row>
    <row r="307" spans="1:16" s="163" customFormat="1" ht="12.6" customHeight="1" x14ac:dyDescent="0.2">
      <c r="A307" s="223" t="s">
        <v>80</v>
      </c>
      <c r="B307" s="301" t="s">
        <v>434</v>
      </c>
      <c r="C307" s="229" t="s">
        <v>40</v>
      </c>
      <c r="D307" s="241" t="s">
        <v>817</v>
      </c>
      <c r="E307" s="241" t="s">
        <v>72</v>
      </c>
      <c r="F307" s="272" t="s">
        <v>833</v>
      </c>
      <c r="G307" s="232" t="s">
        <v>831</v>
      </c>
      <c r="H307" s="232" t="s">
        <v>204</v>
      </c>
      <c r="I307" s="240"/>
      <c r="J307" s="234"/>
      <c r="K307" s="234"/>
      <c r="L307" s="234">
        <v>0.2</v>
      </c>
      <c r="M307" s="172">
        <f t="shared" si="8"/>
        <v>0.2</v>
      </c>
      <c r="O307" s="161"/>
      <c r="P307" s="162"/>
    </row>
    <row r="308" spans="1:16" s="163" customFormat="1" ht="12.6" customHeight="1" x14ac:dyDescent="0.2">
      <c r="A308" s="223" t="s">
        <v>80</v>
      </c>
      <c r="B308" s="301" t="s">
        <v>434</v>
      </c>
      <c r="C308" s="229" t="s">
        <v>40</v>
      </c>
      <c r="D308" s="241" t="s">
        <v>817</v>
      </c>
      <c r="E308" s="241" t="s">
        <v>72</v>
      </c>
      <c r="F308" s="272" t="s">
        <v>834</v>
      </c>
      <c r="G308" s="232" t="s">
        <v>830</v>
      </c>
      <c r="H308" s="232" t="s">
        <v>204</v>
      </c>
      <c r="I308" s="240"/>
      <c r="J308" s="234"/>
      <c r="K308" s="234"/>
      <c r="L308" s="234">
        <v>0.2</v>
      </c>
      <c r="M308" s="172">
        <f t="shared" si="8"/>
        <v>0.2</v>
      </c>
      <c r="O308" s="161"/>
      <c r="P308" s="162"/>
    </row>
    <row r="309" spans="1:16" s="367" customFormat="1" ht="12.6" customHeight="1" x14ac:dyDescent="0.2">
      <c r="A309" s="354" t="s">
        <v>80</v>
      </c>
      <c r="B309" s="439" t="s">
        <v>434</v>
      </c>
      <c r="C309" s="235" t="s">
        <v>40</v>
      </c>
      <c r="D309" s="364" t="s">
        <v>42</v>
      </c>
      <c r="E309" s="364" t="s">
        <v>72</v>
      </c>
      <c r="F309" s="231" t="s">
        <v>536</v>
      </c>
      <c r="G309" s="232" t="s">
        <v>601</v>
      </c>
      <c r="H309" s="232" t="s">
        <v>204</v>
      </c>
      <c r="I309" s="240"/>
      <c r="J309" s="243"/>
      <c r="K309" s="243"/>
      <c r="L309" s="243">
        <v>0.1</v>
      </c>
      <c r="M309" s="355">
        <f t="shared" si="8"/>
        <v>0.1</v>
      </c>
      <c r="O309" s="368"/>
      <c r="P309" s="369"/>
    </row>
    <row r="310" spans="1:16" s="163" customFormat="1" ht="12.6" customHeight="1" x14ac:dyDescent="0.2">
      <c r="A310" s="223" t="s">
        <v>80</v>
      </c>
      <c r="B310" s="301" t="s">
        <v>434</v>
      </c>
      <c r="C310" s="229" t="s">
        <v>40</v>
      </c>
      <c r="D310" s="241" t="s">
        <v>47</v>
      </c>
      <c r="E310" s="241" t="s">
        <v>21</v>
      </c>
      <c r="F310" s="231" t="s">
        <v>787</v>
      </c>
      <c r="G310" s="232" t="s">
        <v>788</v>
      </c>
      <c r="H310" s="232" t="s">
        <v>204</v>
      </c>
      <c r="I310" s="240"/>
      <c r="J310" s="234"/>
      <c r="K310" s="234"/>
      <c r="L310" s="234">
        <v>0.1</v>
      </c>
      <c r="M310" s="172">
        <f t="shared" si="8"/>
        <v>0.1</v>
      </c>
      <c r="O310" s="161"/>
      <c r="P310" s="162"/>
    </row>
    <row r="311" spans="1:16" s="163" customFormat="1" ht="12.6" customHeight="1" x14ac:dyDescent="0.2">
      <c r="A311" s="223" t="s">
        <v>80</v>
      </c>
      <c r="B311" s="301" t="s">
        <v>434</v>
      </c>
      <c r="C311" s="229" t="s">
        <v>40</v>
      </c>
      <c r="D311" s="241" t="s">
        <v>51</v>
      </c>
      <c r="E311" s="241" t="s">
        <v>72</v>
      </c>
      <c r="F311" s="231" t="s">
        <v>485</v>
      </c>
      <c r="G311" s="232" t="s">
        <v>486</v>
      </c>
      <c r="H311" s="232" t="s">
        <v>204</v>
      </c>
      <c r="I311" s="240"/>
      <c r="J311" s="234"/>
      <c r="K311" s="234"/>
      <c r="L311" s="234">
        <v>0.2</v>
      </c>
      <c r="M311" s="172">
        <f t="shared" si="8"/>
        <v>0.2</v>
      </c>
      <c r="O311" s="161"/>
      <c r="P311" s="162"/>
    </row>
    <row r="312" spans="1:16" ht="12.75" customHeight="1" x14ac:dyDescent="0.2">
      <c r="A312" s="223" t="s">
        <v>80</v>
      </c>
      <c r="B312" s="228" t="s">
        <v>434</v>
      </c>
      <c r="C312" s="250" t="s">
        <v>40</v>
      </c>
      <c r="D312" s="251" t="s">
        <v>58</v>
      </c>
      <c r="E312" s="251" t="s">
        <v>39</v>
      </c>
      <c r="F312" s="252" t="s">
        <v>39</v>
      </c>
      <c r="G312" s="253"/>
      <c r="H312" s="254"/>
      <c r="I312" s="255"/>
      <c r="J312" s="174"/>
      <c r="K312" s="174"/>
      <c r="L312" s="174">
        <f>SUM(L301:L311)</f>
        <v>2.1</v>
      </c>
      <c r="M312" s="175">
        <f t="shared" si="8"/>
        <v>2.1</v>
      </c>
      <c r="O312" s="175"/>
      <c r="P312" s="188"/>
    </row>
    <row r="313" spans="1:16" ht="12.75" customHeight="1" x14ac:dyDescent="0.2">
      <c r="A313" s="223" t="s">
        <v>80</v>
      </c>
      <c r="B313" s="265" t="s">
        <v>434</v>
      </c>
      <c r="C313" s="266" t="s">
        <v>59</v>
      </c>
      <c r="D313" s="266" t="s">
        <v>39</v>
      </c>
      <c r="E313" s="266" t="s">
        <v>39</v>
      </c>
      <c r="F313" s="252" t="s">
        <v>39</v>
      </c>
      <c r="G313" s="253"/>
      <c r="H313" s="267"/>
      <c r="I313" s="268">
        <f>I300</f>
        <v>1.2</v>
      </c>
      <c r="J313" s="269">
        <f>J300</f>
        <v>0.2</v>
      </c>
      <c r="K313" s="269">
        <f>K300</f>
        <v>1.1000000000000001</v>
      </c>
      <c r="L313" s="269">
        <f>L312</f>
        <v>2.1</v>
      </c>
      <c r="M313" s="270">
        <f t="shared" si="8"/>
        <v>4.5999999999999996</v>
      </c>
      <c r="O313" s="189"/>
      <c r="P313" s="190"/>
    </row>
    <row r="314" spans="1:16" ht="12.75" customHeight="1" x14ac:dyDescent="0.2">
      <c r="A314" s="223" t="s">
        <v>80</v>
      </c>
      <c r="B314" s="295" t="s">
        <v>451</v>
      </c>
      <c r="C314" s="229" t="s">
        <v>11</v>
      </c>
      <c r="D314" s="244" t="s">
        <v>384</v>
      </c>
      <c r="E314" s="244" t="s">
        <v>13</v>
      </c>
      <c r="F314" s="231" t="s">
        <v>385</v>
      </c>
      <c r="G314" s="232" t="s">
        <v>184</v>
      </c>
      <c r="H314" s="232" t="s">
        <v>205</v>
      </c>
      <c r="I314" s="240"/>
      <c r="J314" s="234"/>
      <c r="K314" s="234">
        <v>0.05</v>
      </c>
      <c r="L314" s="234"/>
      <c r="M314" s="172">
        <f t="shared" si="8"/>
        <v>0.05</v>
      </c>
      <c r="O314" s="172"/>
      <c r="P314" s="186"/>
    </row>
    <row r="315" spans="1:16" ht="12.75" customHeight="1" x14ac:dyDescent="0.2">
      <c r="A315" s="223" t="s">
        <v>80</v>
      </c>
      <c r="B315" s="295" t="s">
        <v>451</v>
      </c>
      <c r="C315" s="229" t="s">
        <v>11</v>
      </c>
      <c r="D315" s="244" t="s">
        <v>384</v>
      </c>
      <c r="E315" s="244" t="s">
        <v>72</v>
      </c>
      <c r="F315" s="231" t="s">
        <v>386</v>
      </c>
      <c r="G315" s="232" t="s">
        <v>184</v>
      </c>
      <c r="H315" s="232" t="s">
        <v>205</v>
      </c>
      <c r="I315" s="240"/>
      <c r="J315" s="234"/>
      <c r="K315" s="234">
        <v>0.15</v>
      </c>
      <c r="L315" s="234"/>
      <c r="M315" s="172">
        <f t="shared" si="8"/>
        <v>0.15</v>
      </c>
      <c r="O315" s="172"/>
      <c r="P315" s="186"/>
    </row>
    <row r="316" spans="1:16" ht="12.75" customHeight="1" x14ac:dyDescent="0.2">
      <c r="A316" s="223" t="s">
        <v>80</v>
      </c>
      <c r="B316" s="295" t="s">
        <v>451</v>
      </c>
      <c r="C316" s="229" t="s">
        <v>11</v>
      </c>
      <c r="D316" s="244" t="s">
        <v>384</v>
      </c>
      <c r="E316" s="244" t="s">
        <v>72</v>
      </c>
      <c r="F316" s="231" t="s">
        <v>613</v>
      </c>
      <c r="G316" s="232" t="s">
        <v>184</v>
      </c>
      <c r="H316" s="232" t="s">
        <v>205</v>
      </c>
      <c r="I316" s="240"/>
      <c r="J316" s="234"/>
      <c r="K316" s="234">
        <v>0.1</v>
      </c>
      <c r="L316" s="234"/>
      <c r="M316" s="172">
        <f t="shared" si="8"/>
        <v>0.1</v>
      </c>
      <c r="O316" s="172"/>
      <c r="P316" s="186"/>
    </row>
    <row r="317" spans="1:16" ht="12.75" customHeight="1" x14ac:dyDescent="0.2">
      <c r="A317" s="223" t="s">
        <v>80</v>
      </c>
      <c r="B317" s="295" t="s">
        <v>451</v>
      </c>
      <c r="C317" s="229" t="s">
        <v>11</v>
      </c>
      <c r="D317" s="279" t="s">
        <v>95</v>
      </c>
      <c r="E317" s="230" t="s">
        <v>13</v>
      </c>
      <c r="F317" s="231" t="s">
        <v>96</v>
      </c>
      <c r="G317" s="232" t="s">
        <v>453</v>
      </c>
      <c r="H317" s="232" t="s">
        <v>205</v>
      </c>
      <c r="I317" s="240"/>
      <c r="J317" s="234"/>
      <c r="K317" s="234">
        <v>1.4999999999999999E-2</v>
      </c>
      <c r="L317" s="234"/>
      <c r="M317" s="172">
        <f t="shared" si="8"/>
        <v>1.4999999999999999E-2</v>
      </c>
      <c r="O317" s="172"/>
      <c r="P317" s="186"/>
    </row>
    <row r="318" spans="1:16" ht="25.5" customHeight="1" x14ac:dyDescent="0.2">
      <c r="A318" s="223" t="s">
        <v>80</v>
      </c>
      <c r="B318" s="295" t="s">
        <v>451</v>
      </c>
      <c r="C318" s="229" t="s">
        <v>11</v>
      </c>
      <c r="D318" s="229" t="s">
        <v>32</v>
      </c>
      <c r="E318" s="230" t="s">
        <v>86</v>
      </c>
      <c r="F318" s="231" t="s">
        <v>329</v>
      </c>
      <c r="G318" s="232" t="s">
        <v>330</v>
      </c>
      <c r="H318" s="232" t="s">
        <v>143</v>
      </c>
      <c r="I318" s="240">
        <v>0.25</v>
      </c>
      <c r="J318" s="234"/>
      <c r="K318" s="234"/>
      <c r="L318" s="234"/>
      <c r="M318" s="172">
        <f t="shared" si="8"/>
        <v>0.25</v>
      </c>
      <c r="O318" s="172"/>
      <c r="P318" s="186"/>
    </row>
    <row r="319" spans="1:16" ht="12.75" customHeight="1" x14ac:dyDescent="0.2">
      <c r="A319" s="223" t="s">
        <v>80</v>
      </c>
      <c r="B319" s="295" t="s">
        <v>451</v>
      </c>
      <c r="C319" s="229" t="s">
        <v>11</v>
      </c>
      <c r="D319" s="244" t="s">
        <v>316</v>
      </c>
      <c r="E319" s="244" t="s">
        <v>13</v>
      </c>
      <c r="F319" s="231" t="s">
        <v>317</v>
      </c>
      <c r="G319" s="232" t="s">
        <v>184</v>
      </c>
      <c r="H319" s="232" t="s">
        <v>205</v>
      </c>
      <c r="I319" s="240"/>
      <c r="J319" s="234"/>
      <c r="K319" s="234">
        <v>0.05</v>
      </c>
      <c r="L319" s="234"/>
      <c r="M319" s="172">
        <f t="shared" si="8"/>
        <v>0.05</v>
      </c>
      <c r="O319" s="172"/>
      <c r="P319" s="186"/>
    </row>
    <row r="320" spans="1:16" ht="12.75" customHeight="1" x14ac:dyDescent="0.2">
      <c r="A320" s="223" t="s">
        <v>80</v>
      </c>
      <c r="B320" s="295" t="s">
        <v>451</v>
      </c>
      <c r="C320" s="250" t="s">
        <v>11</v>
      </c>
      <c r="D320" s="251" t="s">
        <v>38</v>
      </c>
      <c r="E320" s="251" t="s">
        <v>39</v>
      </c>
      <c r="F320" s="252" t="s">
        <v>39</v>
      </c>
      <c r="G320" s="253"/>
      <c r="H320" s="254"/>
      <c r="I320" s="174">
        <f>SUM(I314:I319)</f>
        <v>0.25</v>
      </c>
      <c r="J320" s="174">
        <f>SUM(J314:J319)</f>
        <v>0</v>
      </c>
      <c r="K320" s="174">
        <f>SUM(K314:K319)</f>
        <v>0.36500000000000005</v>
      </c>
      <c r="L320" s="174"/>
      <c r="M320" s="174">
        <f t="shared" si="8"/>
        <v>0.61499999999999999</v>
      </c>
      <c r="O320" s="174"/>
      <c r="P320" s="193"/>
    </row>
    <row r="321" spans="1:17" ht="12.75" customHeight="1" x14ac:dyDescent="0.2">
      <c r="A321" s="223" t="s">
        <v>80</v>
      </c>
      <c r="B321" s="228" t="s">
        <v>451</v>
      </c>
      <c r="C321" s="229" t="s">
        <v>40</v>
      </c>
      <c r="D321" s="434" t="s">
        <v>48</v>
      </c>
      <c r="E321" s="435" t="s">
        <v>13</v>
      </c>
      <c r="F321" s="438" t="s">
        <v>773</v>
      </c>
      <c r="G321" s="433" t="s">
        <v>774</v>
      </c>
      <c r="H321" s="232" t="s">
        <v>204</v>
      </c>
      <c r="I321" s="240"/>
      <c r="J321" s="243"/>
      <c r="K321" s="243"/>
      <c r="L321" s="243">
        <v>0.15</v>
      </c>
      <c r="M321" s="355">
        <f t="shared" si="8"/>
        <v>0.15</v>
      </c>
      <c r="O321" s="436"/>
      <c r="P321" s="437"/>
      <c r="Q321" s="219" t="s">
        <v>146</v>
      </c>
    </row>
    <row r="322" spans="1:17" ht="12.75" customHeight="1" x14ac:dyDescent="0.2">
      <c r="A322" s="223" t="s">
        <v>80</v>
      </c>
      <c r="B322" s="228" t="s">
        <v>451</v>
      </c>
      <c r="C322" s="229" t="s">
        <v>40</v>
      </c>
      <c r="D322" s="434" t="s">
        <v>48</v>
      </c>
      <c r="E322" s="435" t="s">
        <v>72</v>
      </c>
      <c r="F322" s="438" t="s">
        <v>777</v>
      </c>
      <c r="G322" s="433" t="s">
        <v>778</v>
      </c>
      <c r="H322" s="232" t="s">
        <v>204</v>
      </c>
      <c r="I322" s="240"/>
      <c r="J322" s="243"/>
      <c r="K322" s="243"/>
      <c r="L322" s="243">
        <v>0.1</v>
      </c>
      <c r="M322" s="355">
        <f t="shared" si="8"/>
        <v>0.1</v>
      </c>
      <c r="O322" s="436"/>
      <c r="P322" s="437"/>
    </row>
    <row r="323" spans="1:17" ht="12.75" customHeight="1" x14ac:dyDescent="0.2">
      <c r="A323" s="223" t="s">
        <v>80</v>
      </c>
      <c r="B323" s="228" t="s">
        <v>451</v>
      </c>
      <c r="C323" s="250" t="s">
        <v>40</v>
      </c>
      <c r="D323" s="251" t="s">
        <v>58</v>
      </c>
      <c r="E323" s="251" t="s">
        <v>39</v>
      </c>
      <c r="F323" s="252" t="s">
        <v>39</v>
      </c>
      <c r="G323" s="253"/>
      <c r="H323" s="254"/>
      <c r="I323" s="255"/>
      <c r="J323" s="174"/>
      <c r="K323" s="174"/>
      <c r="L323" s="174">
        <f>SUM(L321:L322)</f>
        <v>0.25</v>
      </c>
      <c r="M323" s="175">
        <f t="shared" si="8"/>
        <v>0.25</v>
      </c>
      <c r="O323" s="175"/>
      <c r="P323" s="188"/>
    </row>
    <row r="324" spans="1:17" ht="12.75" customHeight="1" x14ac:dyDescent="0.2">
      <c r="A324" s="223" t="s">
        <v>80</v>
      </c>
      <c r="B324" s="265" t="s">
        <v>451</v>
      </c>
      <c r="C324" s="266" t="s">
        <v>59</v>
      </c>
      <c r="D324" s="266" t="s">
        <v>39</v>
      </c>
      <c r="E324" s="266" t="s">
        <v>39</v>
      </c>
      <c r="F324" s="252" t="s">
        <v>39</v>
      </c>
      <c r="G324" s="253"/>
      <c r="H324" s="302"/>
      <c r="I324" s="269">
        <f>I320</f>
        <v>0.25</v>
      </c>
      <c r="J324" s="269">
        <f>J320</f>
        <v>0</v>
      </c>
      <c r="K324" s="269">
        <f>K320</f>
        <v>0.36500000000000005</v>
      </c>
      <c r="L324" s="269">
        <f>L323</f>
        <v>0.25</v>
      </c>
      <c r="M324" s="270">
        <f t="shared" si="8"/>
        <v>0.86499999999999999</v>
      </c>
      <c r="O324" s="189"/>
      <c r="P324" s="190"/>
    </row>
    <row r="325" spans="1:17" ht="25.5" customHeight="1" x14ac:dyDescent="0.2">
      <c r="A325" s="223" t="s">
        <v>80</v>
      </c>
      <c r="B325" s="295" t="s">
        <v>460</v>
      </c>
      <c r="C325" s="229" t="s">
        <v>11</v>
      </c>
      <c r="D325" s="230" t="s">
        <v>12</v>
      </c>
      <c r="E325" s="230" t="s">
        <v>13</v>
      </c>
      <c r="F325" s="232" t="s">
        <v>14</v>
      </c>
      <c r="G325" s="232" t="s">
        <v>589</v>
      </c>
      <c r="H325" s="232" t="s">
        <v>165</v>
      </c>
      <c r="I325" s="240"/>
      <c r="J325" s="234">
        <v>0.1</v>
      </c>
      <c r="K325" s="234"/>
      <c r="L325" s="234"/>
      <c r="M325" s="172">
        <f t="shared" si="8"/>
        <v>0.1</v>
      </c>
      <c r="O325" s="172"/>
      <c r="P325" s="186"/>
    </row>
    <row r="326" spans="1:17" ht="25.5" customHeight="1" x14ac:dyDescent="0.2">
      <c r="A326" s="223" t="s">
        <v>80</v>
      </c>
      <c r="B326" s="295" t="s">
        <v>460</v>
      </c>
      <c r="C326" s="229" t="s">
        <v>11</v>
      </c>
      <c r="D326" s="230" t="s">
        <v>12</v>
      </c>
      <c r="E326" s="230" t="s">
        <v>72</v>
      </c>
      <c r="F326" s="232" t="s">
        <v>687</v>
      </c>
      <c r="G326" s="232" t="s">
        <v>688</v>
      </c>
      <c r="H326" s="232" t="s">
        <v>165</v>
      </c>
      <c r="I326" s="240"/>
      <c r="J326" s="234">
        <v>0.2</v>
      </c>
      <c r="K326" s="234"/>
      <c r="L326" s="234"/>
      <c r="M326" s="172">
        <f t="shared" si="8"/>
        <v>0.2</v>
      </c>
      <c r="O326" s="172"/>
      <c r="P326" s="186"/>
    </row>
    <row r="327" spans="1:17" ht="25.5" customHeight="1" x14ac:dyDescent="0.2">
      <c r="A327" s="223" t="s">
        <v>80</v>
      </c>
      <c r="B327" s="295" t="s">
        <v>460</v>
      </c>
      <c r="C327" s="229" t="s">
        <v>11</v>
      </c>
      <c r="D327" s="230" t="s">
        <v>12</v>
      </c>
      <c r="E327" s="230" t="s">
        <v>72</v>
      </c>
      <c r="F327" s="232" t="s">
        <v>666</v>
      </c>
      <c r="G327" s="232" t="s">
        <v>590</v>
      </c>
      <c r="H327" s="232" t="s">
        <v>165</v>
      </c>
      <c r="I327" s="240"/>
      <c r="J327" s="234">
        <v>0.1</v>
      </c>
      <c r="K327" s="234"/>
      <c r="L327" s="234"/>
      <c r="M327" s="172">
        <f t="shared" si="8"/>
        <v>0.1</v>
      </c>
      <c r="O327" s="172"/>
      <c r="P327" s="186"/>
    </row>
    <row r="328" spans="1:17" ht="25.5" customHeight="1" x14ac:dyDescent="0.2">
      <c r="A328" s="223" t="s">
        <v>80</v>
      </c>
      <c r="B328" s="295" t="s">
        <v>460</v>
      </c>
      <c r="C328" s="229" t="s">
        <v>11</v>
      </c>
      <c r="D328" s="230" t="s">
        <v>18</v>
      </c>
      <c r="E328" s="230" t="s">
        <v>21</v>
      </c>
      <c r="F328" s="232" t="s">
        <v>498</v>
      </c>
      <c r="G328" s="232" t="s">
        <v>859</v>
      </c>
      <c r="H328" s="232" t="s">
        <v>205</v>
      </c>
      <c r="I328" s="240"/>
      <c r="J328" s="234"/>
      <c r="K328" s="234">
        <v>0.15</v>
      </c>
      <c r="L328" s="234"/>
      <c r="M328" s="172">
        <f t="shared" si="8"/>
        <v>0.15</v>
      </c>
      <c r="O328" s="172"/>
      <c r="P328" s="186"/>
    </row>
    <row r="329" spans="1:17" ht="24.95" customHeight="1" x14ac:dyDescent="0.2">
      <c r="A329" s="223" t="s">
        <v>80</v>
      </c>
      <c r="B329" s="353" t="s">
        <v>460</v>
      </c>
      <c r="C329" s="229" t="s">
        <v>11</v>
      </c>
      <c r="D329" s="244" t="s">
        <v>32</v>
      </c>
      <c r="E329" s="244" t="s">
        <v>72</v>
      </c>
      <c r="F329" s="231" t="s">
        <v>361</v>
      </c>
      <c r="G329" s="232" t="s">
        <v>561</v>
      </c>
      <c r="H329" s="232" t="s">
        <v>165</v>
      </c>
      <c r="I329" s="240"/>
      <c r="J329" s="234">
        <v>0.2</v>
      </c>
      <c r="K329" s="234"/>
      <c r="L329" s="234"/>
      <c r="M329" s="172">
        <f t="shared" si="8"/>
        <v>0.2</v>
      </c>
      <c r="O329" s="172"/>
      <c r="P329" s="186"/>
    </row>
    <row r="330" spans="1:17" ht="12.75" customHeight="1" x14ac:dyDescent="0.2">
      <c r="A330" s="223" t="s">
        <v>80</v>
      </c>
      <c r="B330" s="295" t="s">
        <v>460</v>
      </c>
      <c r="C330" s="250" t="s">
        <v>11</v>
      </c>
      <c r="D330" s="251" t="s">
        <v>38</v>
      </c>
      <c r="E330" s="251" t="s">
        <v>39</v>
      </c>
      <c r="F330" s="252" t="s">
        <v>39</v>
      </c>
      <c r="G330" s="253"/>
      <c r="H330" s="254"/>
      <c r="I330" s="174">
        <f>SUM(I325:I329)</f>
        <v>0</v>
      </c>
      <c r="J330" s="174">
        <f>SUM(J325:J329)</f>
        <v>0.60000000000000009</v>
      </c>
      <c r="K330" s="174">
        <f>SUM(K325:K329)</f>
        <v>0.15</v>
      </c>
      <c r="L330" s="174"/>
      <c r="M330" s="174">
        <f t="shared" si="8"/>
        <v>0.75000000000000011</v>
      </c>
      <c r="O330" s="174"/>
      <c r="P330" s="193"/>
    </row>
    <row r="331" spans="1:17" ht="24.95" customHeight="1" x14ac:dyDescent="0.2">
      <c r="A331" s="223" t="s">
        <v>80</v>
      </c>
      <c r="B331" s="295" t="s">
        <v>460</v>
      </c>
      <c r="C331" s="296" t="s">
        <v>40</v>
      </c>
      <c r="D331" s="241" t="s">
        <v>106</v>
      </c>
      <c r="E331" s="273" t="s">
        <v>21</v>
      </c>
      <c r="F331" s="231" t="s">
        <v>525</v>
      </c>
      <c r="G331" s="232" t="s">
        <v>572</v>
      </c>
      <c r="H331" s="232" t="s">
        <v>204</v>
      </c>
      <c r="I331" s="240"/>
      <c r="J331" s="234"/>
      <c r="K331" s="234"/>
      <c r="L331" s="234">
        <v>0.2</v>
      </c>
      <c r="M331" s="172">
        <f t="shared" si="8"/>
        <v>0.2</v>
      </c>
      <c r="O331" s="172"/>
      <c r="P331" s="186"/>
    </row>
    <row r="332" spans="1:17" s="219" customFormat="1" ht="12.75" customHeight="1" x14ac:dyDescent="0.2">
      <c r="A332" s="223" t="s">
        <v>80</v>
      </c>
      <c r="B332" s="295" t="s">
        <v>460</v>
      </c>
      <c r="C332" s="229" t="s">
        <v>40</v>
      </c>
      <c r="D332" s="241" t="s">
        <v>41</v>
      </c>
      <c r="E332" s="241" t="s">
        <v>13</v>
      </c>
      <c r="F332" s="231" t="s">
        <v>476</v>
      </c>
      <c r="G332" s="232" t="s">
        <v>477</v>
      </c>
      <c r="H332" s="232" t="s">
        <v>204</v>
      </c>
      <c r="I332" s="240"/>
      <c r="J332" s="234"/>
      <c r="K332" s="234"/>
      <c r="L332" s="234">
        <v>0.1</v>
      </c>
      <c r="M332" s="172">
        <f t="shared" si="8"/>
        <v>0.1</v>
      </c>
      <c r="O332" s="218"/>
      <c r="P332" s="220"/>
      <c r="Q332" s="219" t="s">
        <v>146</v>
      </c>
    </row>
    <row r="333" spans="1:17" ht="24.95" customHeight="1" x14ac:dyDescent="0.2">
      <c r="A333" s="223" t="s">
        <v>80</v>
      </c>
      <c r="B333" s="295" t="s">
        <v>460</v>
      </c>
      <c r="C333" s="229" t="s">
        <v>40</v>
      </c>
      <c r="D333" s="303" t="s">
        <v>41</v>
      </c>
      <c r="E333" s="281" t="s">
        <v>72</v>
      </c>
      <c r="F333" s="304" t="s">
        <v>814</v>
      </c>
      <c r="G333" s="232" t="s">
        <v>567</v>
      </c>
      <c r="H333" s="232" t="s">
        <v>204</v>
      </c>
      <c r="I333" s="240"/>
      <c r="J333" s="234"/>
      <c r="K333" s="234"/>
      <c r="L333" s="234">
        <v>0.2</v>
      </c>
      <c r="M333" s="172">
        <f t="shared" si="8"/>
        <v>0.2</v>
      </c>
      <c r="O333" s="172"/>
      <c r="P333" s="186"/>
    </row>
    <row r="334" spans="1:17" ht="12.6" customHeight="1" x14ac:dyDescent="0.2">
      <c r="A334" s="223" t="s">
        <v>80</v>
      </c>
      <c r="B334" s="295" t="s">
        <v>460</v>
      </c>
      <c r="C334" s="229" t="s">
        <v>40</v>
      </c>
      <c r="D334" s="303" t="s">
        <v>41</v>
      </c>
      <c r="E334" s="281" t="s">
        <v>72</v>
      </c>
      <c r="F334" s="304" t="s">
        <v>568</v>
      </c>
      <c r="G334" s="232" t="s">
        <v>567</v>
      </c>
      <c r="H334" s="232" t="s">
        <v>204</v>
      </c>
      <c r="I334" s="240"/>
      <c r="J334" s="234"/>
      <c r="K334" s="234"/>
      <c r="L334" s="234">
        <v>0.1</v>
      </c>
      <c r="M334" s="172">
        <f t="shared" si="8"/>
        <v>0.1</v>
      </c>
      <c r="O334" s="172"/>
      <c r="P334" s="186"/>
    </row>
    <row r="335" spans="1:17" s="219" customFormat="1" ht="12.75" customHeight="1" x14ac:dyDescent="0.2">
      <c r="A335" s="223" t="s">
        <v>80</v>
      </c>
      <c r="B335" s="295" t="s">
        <v>460</v>
      </c>
      <c r="C335" s="229" t="s">
        <v>40</v>
      </c>
      <c r="D335" s="241" t="s">
        <v>44</v>
      </c>
      <c r="E335" s="241" t="s">
        <v>13</v>
      </c>
      <c r="F335" s="231" t="s">
        <v>280</v>
      </c>
      <c r="G335" s="232" t="s">
        <v>473</v>
      </c>
      <c r="H335" s="232" t="s">
        <v>204</v>
      </c>
      <c r="I335" s="240"/>
      <c r="J335" s="234"/>
      <c r="K335" s="234"/>
      <c r="L335" s="234">
        <v>0.05</v>
      </c>
      <c r="M335" s="172">
        <f t="shared" si="8"/>
        <v>0.05</v>
      </c>
      <c r="O335" s="218"/>
      <c r="P335" s="220"/>
      <c r="Q335" s="219" t="s">
        <v>146</v>
      </c>
    </row>
    <row r="336" spans="1:17" s="219" customFormat="1" ht="38.25" customHeight="1" x14ac:dyDescent="0.2">
      <c r="A336" s="223" t="s">
        <v>80</v>
      </c>
      <c r="B336" s="295" t="s">
        <v>460</v>
      </c>
      <c r="C336" s="229" t="s">
        <v>40</v>
      </c>
      <c r="D336" s="241" t="s">
        <v>48</v>
      </c>
      <c r="E336" s="241" t="s">
        <v>21</v>
      </c>
      <c r="F336" s="231" t="s">
        <v>775</v>
      </c>
      <c r="G336" s="232" t="s">
        <v>776</v>
      </c>
      <c r="H336" s="232" t="s">
        <v>204</v>
      </c>
      <c r="I336" s="240"/>
      <c r="J336" s="234"/>
      <c r="K336" s="234"/>
      <c r="L336" s="234">
        <v>0.2</v>
      </c>
      <c r="M336" s="172">
        <f t="shared" si="8"/>
        <v>0.2</v>
      </c>
      <c r="O336" s="218"/>
      <c r="P336" s="220"/>
    </row>
    <row r="337" spans="1:16" ht="12.75" customHeight="1" x14ac:dyDescent="0.2">
      <c r="A337" s="223" t="s">
        <v>80</v>
      </c>
      <c r="B337" s="295" t="s">
        <v>460</v>
      </c>
      <c r="C337" s="250" t="s">
        <v>40</v>
      </c>
      <c r="D337" s="251" t="s">
        <v>58</v>
      </c>
      <c r="E337" s="251" t="s">
        <v>39</v>
      </c>
      <c r="F337" s="252" t="s">
        <v>39</v>
      </c>
      <c r="G337" s="253"/>
      <c r="H337" s="254"/>
      <c r="I337" s="255"/>
      <c r="J337" s="174"/>
      <c r="K337" s="174"/>
      <c r="L337" s="174">
        <f>SUM(L331:L336)</f>
        <v>0.85000000000000009</v>
      </c>
      <c r="M337" s="175">
        <f t="shared" si="8"/>
        <v>0.85000000000000009</v>
      </c>
      <c r="O337" s="175"/>
      <c r="P337" s="188"/>
    </row>
    <row r="338" spans="1:16" ht="12.75" customHeight="1" x14ac:dyDescent="0.2">
      <c r="A338" s="223" t="s">
        <v>80</v>
      </c>
      <c r="B338" s="265" t="s">
        <v>460</v>
      </c>
      <c r="C338" s="266" t="s">
        <v>59</v>
      </c>
      <c r="D338" s="266" t="s">
        <v>39</v>
      </c>
      <c r="E338" s="266" t="s">
        <v>39</v>
      </c>
      <c r="F338" s="252" t="s">
        <v>39</v>
      </c>
      <c r="G338" s="253"/>
      <c r="H338" s="302"/>
      <c r="I338" s="269">
        <f>I330</f>
        <v>0</v>
      </c>
      <c r="J338" s="269">
        <f>J330</f>
        <v>0.60000000000000009</v>
      </c>
      <c r="K338" s="269">
        <f>K330</f>
        <v>0.15</v>
      </c>
      <c r="L338" s="269">
        <f>L337</f>
        <v>0.85000000000000009</v>
      </c>
      <c r="M338" s="270">
        <f t="shared" si="8"/>
        <v>1.6</v>
      </c>
      <c r="O338" s="189"/>
      <c r="P338" s="190"/>
    </row>
    <row r="339" spans="1:16" ht="24.95" customHeight="1" x14ac:dyDescent="0.2">
      <c r="A339" s="223" t="s">
        <v>80</v>
      </c>
      <c r="B339" s="228" t="s">
        <v>835</v>
      </c>
      <c r="C339" s="229" t="s">
        <v>11</v>
      </c>
      <c r="D339" s="229" t="s">
        <v>32</v>
      </c>
      <c r="E339" s="230" t="s">
        <v>213</v>
      </c>
      <c r="F339" s="231" t="s">
        <v>378</v>
      </c>
      <c r="G339" s="232" t="s">
        <v>910</v>
      </c>
      <c r="H339" s="232" t="s">
        <v>143</v>
      </c>
      <c r="I339" s="240">
        <v>0.23</v>
      </c>
      <c r="J339" s="234"/>
      <c r="K339" s="234"/>
      <c r="L339" s="234"/>
      <c r="M339" s="172">
        <f t="shared" si="8"/>
        <v>0.23</v>
      </c>
      <c r="O339" s="172"/>
      <c r="P339" s="186"/>
    </row>
    <row r="340" spans="1:16" ht="24.95" customHeight="1" x14ac:dyDescent="0.2">
      <c r="A340" s="223" t="s">
        <v>80</v>
      </c>
      <c r="B340" s="295" t="s">
        <v>835</v>
      </c>
      <c r="C340" s="229" t="s">
        <v>11</v>
      </c>
      <c r="D340" s="229" t="s">
        <v>32</v>
      </c>
      <c r="E340" s="230" t="s">
        <v>213</v>
      </c>
      <c r="F340" s="231" t="s">
        <v>378</v>
      </c>
      <c r="G340" s="232" t="s">
        <v>911</v>
      </c>
      <c r="H340" s="232" t="s">
        <v>143</v>
      </c>
      <c r="I340" s="240">
        <v>0.1</v>
      </c>
      <c r="J340" s="234"/>
      <c r="K340" s="234"/>
      <c r="L340" s="234"/>
      <c r="M340" s="172">
        <f t="shared" si="8"/>
        <v>0.1</v>
      </c>
      <c r="O340" s="172"/>
      <c r="P340" s="186"/>
    </row>
    <row r="341" spans="1:16" ht="25.5" customHeight="1" x14ac:dyDescent="0.2">
      <c r="A341" s="223" t="s">
        <v>80</v>
      </c>
      <c r="B341" s="295" t="s">
        <v>835</v>
      </c>
      <c r="C341" s="229" t="s">
        <v>11</v>
      </c>
      <c r="D341" s="229" t="s">
        <v>32</v>
      </c>
      <c r="E341" s="230" t="s">
        <v>66</v>
      </c>
      <c r="F341" s="231" t="s">
        <v>65</v>
      </c>
      <c r="G341" s="232" t="s">
        <v>372</v>
      </c>
      <c r="H341" s="232" t="s">
        <v>143</v>
      </c>
      <c r="I341" s="240">
        <v>0.2</v>
      </c>
      <c r="J341" s="234"/>
      <c r="K341" s="234"/>
      <c r="L341" s="234"/>
      <c r="M341" s="172">
        <f t="shared" si="8"/>
        <v>0.2</v>
      </c>
      <c r="O341" s="172"/>
      <c r="P341" s="186"/>
    </row>
    <row r="342" spans="1:16" ht="24" customHeight="1" x14ac:dyDescent="0.2">
      <c r="A342" s="223" t="s">
        <v>80</v>
      </c>
      <c r="B342" s="295" t="s">
        <v>835</v>
      </c>
      <c r="C342" s="229" t="s">
        <v>11</v>
      </c>
      <c r="D342" s="229" t="s">
        <v>32</v>
      </c>
      <c r="E342" s="230" t="s">
        <v>66</v>
      </c>
      <c r="F342" s="231" t="s">
        <v>180</v>
      </c>
      <c r="G342" s="232" t="s">
        <v>374</v>
      </c>
      <c r="H342" s="232" t="s">
        <v>143</v>
      </c>
      <c r="I342" s="240">
        <v>0.25</v>
      </c>
      <c r="J342" s="234"/>
      <c r="K342" s="234"/>
      <c r="L342" s="234"/>
      <c r="M342" s="172">
        <f t="shared" si="8"/>
        <v>0.25</v>
      </c>
      <c r="O342" s="172"/>
      <c r="P342" s="186"/>
    </row>
    <row r="343" spans="1:16" ht="12.75" customHeight="1" x14ac:dyDescent="0.2">
      <c r="A343" s="223" t="s">
        <v>80</v>
      </c>
      <c r="B343" s="228" t="s">
        <v>835</v>
      </c>
      <c r="C343" s="250" t="s">
        <v>11</v>
      </c>
      <c r="D343" s="251" t="s">
        <v>38</v>
      </c>
      <c r="E343" s="251" t="s">
        <v>39</v>
      </c>
      <c r="F343" s="252" t="s">
        <v>39</v>
      </c>
      <c r="G343" s="253"/>
      <c r="H343" s="254"/>
      <c r="I343" s="255">
        <f>SUM(I339:I342)</f>
        <v>0.78</v>
      </c>
      <c r="J343" s="174">
        <f>SUM(J339:J342)</f>
        <v>0</v>
      </c>
      <c r="K343" s="174">
        <f>SUM(K339:K342)</f>
        <v>0</v>
      </c>
      <c r="L343" s="174"/>
      <c r="M343" s="175">
        <f t="shared" si="8"/>
        <v>0.78</v>
      </c>
      <c r="O343" s="175"/>
      <c r="P343" s="188"/>
    </row>
    <row r="344" spans="1:16" ht="12.75" customHeight="1" x14ac:dyDescent="0.2">
      <c r="A344" s="223" t="s">
        <v>80</v>
      </c>
      <c r="B344" s="265" t="s">
        <v>835</v>
      </c>
      <c r="C344" s="266" t="s">
        <v>59</v>
      </c>
      <c r="D344" s="266" t="s">
        <v>39</v>
      </c>
      <c r="E344" s="266" t="s">
        <v>39</v>
      </c>
      <c r="F344" s="252" t="s">
        <v>39</v>
      </c>
      <c r="G344" s="253"/>
      <c r="H344" s="267"/>
      <c r="I344" s="268">
        <f>I343</f>
        <v>0.78</v>
      </c>
      <c r="J344" s="269">
        <f>J343</f>
        <v>0</v>
      </c>
      <c r="K344" s="269">
        <f>K343</f>
        <v>0</v>
      </c>
      <c r="L344" s="269"/>
      <c r="M344" s="270">
        <f t="shared" si="8"/>
        <v>0.78</v>
      </c>
      <c r="O344" s="189"/>
      <c r="P344" s="190"/>
    </row>
    <row r="345" spans="1:16" ht="19.5" customHeight="1" x14ac:dyDescent="0.2">
      <c r="A345" s="224" t="s">
        <v>80</v>
      </c>
      <c r="B345" s="305" t="s">
        <v>79</v>
      </c>
      <c r="C345" s="306" t="s">
        <v>39</v>
      </c>
      <c r="D345" s="307" t="s">
        <v>39</v>
      </c>
      <c r="E345" s="286" t="s">
        <v>39</v>
      </c>
      <c r="F345" s="252" t="s">
        <v>39</v>
      </c>
      <c r="G345" s="253"/>
      <c r="H345" s="287"/>
      <c r="I345" s="288">
        <f>SUMIF($C$160:$C$344,"WBS L3 Total",I$160:I$344)</f>
        <v>14.309999999999999</v>
      </c>
      <c r="J345" s="289">
        <f>SUMIF($C$160:$C$344,"WBS L3 Total",J$160:J$344)</f>
        <v>2.38</v>
      </c>
      <c r="K345" s="289">
        <f>SUMIF($C$160:$C$344,"WBS L3 Total",K$160:K$344)</f>
        <v>3.9600000000000004</v>
      </c>
      <c r="L345" s="289">
        <f>SUMIF($C$160:$C$344,"WBS L3 Total",L$160:L$344)</f>
        <v>8.8550000000000004</v>
      </c>
      <c r="M345" s="177">
        <f t="shared" si="8"/>
        <v>29.504999999999999</v>
      </c>
      <c r="O345" s="177"/>
      <c r="P345" s="192"/>
    </row>
    <row r="346" spans="1:16" ht="24.95" customHeight="1" x14ac:dyDescent="0.2">
      <c r="A346" s="223" t="s">
        <v>663</v>
      </c>
      <c r="B346" s="228" t="s">
        <v>365</v>
      </c>
      <c r="C346" s="298" t="s">
        <v>11</v>
      </c>
      <c r="D346" s="258" t="s">
        <v>32</v>
      </c>
      <c r="E346" s="230" t="s">
        <v>36</v>
      </c>
      <c r="F346" s="231" t="s">
        <v>643</v>
      </c>
      <c r="G346" s="232" t="s">
        <v>642</v>
      </c>
      <c r="H346" s="232" t="s">
        <v>143</v>
      </c>
      <c r="I346" s="240">
        <v>0.9</v>
      </c>
      <c r="J346" s="234"/>
      <c r="K346" s="234"/>
      <c r="L346" s="234"/>
      <c r="M346" s="172">
        <f t="shared" si="8"/>
        <v>0.9</v>
      </c>
      <c r="O346" s="172"/>
      <c r="P346" s="186"/>
    </row>
    <row r="347" spans="1:16" ht="24.95" customHeight="1" x14ac:dyDescent="0.2">
      <c r="A347" s="223" t="s">
        <v>663</v>
      </c>
      <c r="B347" s="228" t="s">
        <v>365</v>
      </c>
      <c r="C347" s="241" t="s">
        <v>11</v>
      </c>
      <c r="D347" s="241" t="s">
        <v>15</v>
      </c>
      <c r="E347" s="230" t="s">
        <v>13</v>
      </c>
      <c r="F347" s="231" t="s">
        <v>16</v>
      </c>
      <c r="G347" s="232" t="s">
        <v>364</v>
      </c>
      <c r="H347" s="232" t="s">
        <v>205</v>
      </c>
      <c r="I347" s="240"/>
      <c r="J347" s="234"/>
      <c r="K347" s="234">
        <v>0.08</v>
      </c>
      <c r="L347" s="234"/>
      <c r="M347" s="172">
        <f t="shared" ref="M347:M411" si="9">SUM(I347:L347)</f>
        <v>0.08</v>
      </c>
      <c r="O347" s="172"/>
      <c r="P347" s="186"/>
    </row>
    <row r="348" spans="1:16" ht="12.95" customHeight="1" x14ac:dyDescent="0.2">
      <c r="A348" s="223" t="s">
        <v>663</v>
      </c>
      <c r="B348" s="228" t="s">
        <v>365</v>
      </c>
      <c r="C348" s="250" t="s">
        <v>11</v>
      </c>
      <c r="D348" s="251" t="s">
        <v>38</v>
      </c>
      <c r="E348" s="251" t="s">
        <v>39</v>
      </c>
      <c r="F348" s="252" t="s">
        <v>39</v>
      </c>
      <c r="G348" s="253"/>
      <c r="H348" s="254"/>
      <c r="I348" s="309">
        <f>SUM(I346:I347)</f>
        <v>0.9</v>
      </c>
      <c r="J348" s="309">
        <f>SUM(J346:J347)</f>
        <v>0</v>
      </c>
      <c r="K348" s="309">
        <f>SUM(K346:K347)</f>
        <v>0.08</v>
      </c>
      <c r="L348" s="174"/>
      <c r="M348" s="175">
        <f t="shared" si="9"/>
        <v>0.98</v>
      </c>
      <c r="O348" s="175"/>
      <c r="P348" s="188"/>
    </row>
    <row r="349" spans="1:16" ht="24.95" customHeight="1" x14ac:dyDescent="0.2">
      <c r="A349" s="223" t="s">
        <v>663</v>
      </c>
      <c r="B349" s="228" t="s">
        <v>365</v>
      </c>
      <c r="C349" s="241" t="s">
        <v>40</v>
      </c>
      <c r="D349" s="241" t="s">
        <v>817</v>
      </c>
      <c r="E349" s="230" t="s">
        <v>25</v>
      </c>
      <c r="F349" s="231" t="s">
        <v>824</v>
      </c>
      <c r="G349" s="232" t="s">
        <v>823</v>
      </c>
      <c r="H349" s="232" t="s">
        <v>204</v>
      </c>
      <c r="I349" s="240"/>
      <c r="J349" s="234"/>
      <c r="K349" s="234"/>
      <c r="L349" s="234">
        <v>0.15</v>
      </c>
      <c r="M349" s="172">
        <f t="shared" si="9"/>
        <v>0.15</v>
      </c>
      <c r="O349" s="172"/>
      <c r="P349" s="186"/>
    </row>
    <row r="350" spans="1:16" ht="12.95" customHeight="1" x14ac:dyDescent="0.2">
      <c r="A350" s="223" t="s">
        <v>663</v>
      </c>
      <c r="B350" s="308" t="s">
        <v>365</v>
      </c>
      <c r="C350" s="250" t="s">
        <v>40</v>
      </c>
      <c r="D350" s="251" t="s">
        <v>58</v>
      </c>
      <c r="E350" s="251" t="s">
        <v>39</v>
      </c>
      <c r="F350" s="252" t="s">
        <v>39</v>
      </c>
      <c r="G350" s="253"/>
      <c r="H350" s="254"/>
      <c r="I350" s="309"/>
      <c r="J350" s="174"/>
      <c r="K350" s="174"/>
      <c r="L350" s="174">
        <f>SUM(L349)</f>
        <v>0.15</v>
      </c>
      <c r="M350" s="175">
        <f t="shared" si="9"/>
        <v>0.15</v>
      </c>
      <c r="O350" s="175"/>
      <c r="P350" s="188"/>
    </row>
    <row r="351" spans="1:16" ht="26.1" customHeight="1" x14ac:dyDescent="0.2">
      <c r="A351" s="223" t="s">
        <v>663</v>
      </c>
      <c r="B351" s="310" t="s">
        <v>365</v>
      </c>
      <c r="C351" s="266" t="s">
        <v>59</v>
      </c>
      <c r="D351" s="266" t="s">
        <v>39</v>
      </c>
      <c r="E351" s="266" t="s">
        <v>39</v>
      </c>
      <c r="F351" s="252" t="s">
        <v>39</v>
      </c>
      <c r="G351" s="253"/>
      <c r="H351" s="267"/>
      <c r="I351" s="268">
        <f>I348</f>
        <v>0.9</v>
      </c>
      <c r="J351" s="269">
        <f>J348</f>
        <v>0</v>
      </c>
      <c r="K351" s="269">
        <f>K348</f>
        <v>0.08</v>
      </c>
      <c r="L351" s="269">
        <f>L350</f>
        <v>0.15</v>
      </c>
      <c r="M351" s="270">
        <f t="shared" si="9"/>
        <v>1.1299999999999999</v>
      </c>
      <c r="O351" s="189"/>
      <c r="P351" s="190"/>
    </row>
    <row r="352" spans="1:16" ht="24.95" customHeight="1" x14ac:dyDescent="0.2">
      <c r="A352" s="223" t="s">
        <v>663</v>
      </c>
      <c r="B352" s="228" t="s">
        <v>437</v>
      </c>
      <c r="C352" s="229" t="s">
        <v>11</v>
      </c>
      <c r="D352" s="241" t="s">
        <v>32</v>
      </c>
      <c r="E352" s="231" t="s">
        <v>213</v>
      </c>
      <c r="F352" s="232" t="s">
        <v>377</v>
      </c>
      <c r="G352" s="232" t="s">
        <v>604</v>
      </c>
      <c r="H352" s="232" t="s">
        <v>143</v>
      </c>
      <c r="I352" s="240">
        <v>0.3</v>
      </c>
      <c r="J352" s="234"/>
      <c r="K352" s="234"/>
      <c r="L352" s="234"/>
      <c r="M352" s="172">
        <f t="shared" si="9"/>
        <v>0.3</v>
      </c>
      <c r="O352" s="172"/>
      <c r="P352" s="186"/>
    </row>
    <row r="353" spans="1:16" ht="24.95" customHeight="1" x14ac:dyDescent="0.2">
      <c r="A353" s="223" t="s">
        <v>663</v>
      </c>
      <c r="B353" s="311" t="s">
        <v>437</v>
      </c>
      <c r="C353" s="229" t="s">
        <v>11</v>
      </c>
      <c r="D353" s="229" t="s">
        <v>32</v>
      </c>
      <c r="E353" s="230" t="s">
        <v>213</v>
      </c>
      <c r="F353" s="231" t="s">
        <v>156</v>
      </c>
      <c r="G353" s="232" t="s">
        <v>906</v>
      </c>
      <c r="H353" s="232" t="s">
        <v>143</v>
      </c>
      <c r="I353" s="240">
        <v>1</v>
      </c>
      <c r="J353" s="234"/>
      <c r="K353" s="234"/>
      <c r="L353" s="234"/>
      <c r="M353" s="172">
        <f t="shared" si="9"/>
        <v>1</v>
      </c>
      <c r="O353" s="172"/>
      <c r="P353" s="186"/>
    </row>
    <row r="354" spans="1:16" ht="24.95" customHeight="1" x14ac:dyDescent="0.2">
      <c r="A354" s="223" t="s">
        <v>663</v>
      </c>
      <c r="B354" s="311" t="s">
        <v>437</v>
      </c>
      <c r="C354" s="229" t="s">
        <v>11</v>
      </c>
      <c r="D354" s="229" t="s">
        <v>32</v>
      </c>
      <c r="E354" s="230" t="s">
        <v>213</v>
      </c>
      <c r="F354" s="231" t="s">
        <v>185</v>
      </c>
      <c r="G354" s="232" t="s">
        <v>907</v>
      </c>
      <c r="H354" s="232" t="s">
        <v>143</v>
      </c>
      <c r="I354" s="240">
        <v>0.2</v>
      </c>
      <c r="J354" s="234"/>
      <c r="K354" s="234"/>
      <c r="L354" s="234"/>
      <c r="M354" s="172">
        <f t="shared" si="9"/>
        <v>0.2</v>
      </c>
      <c r="O354" s="172"/>
      <c r="P354" s="186"/>
    </row>
    <row r="355" spans="1:16" s="163" customFormat="1" ht="12.6" customHeight="1" x14ac:dyDescent="0.2">
      <c r="A355" s="223" t="s">
        <v>663</v>
      </c>
      <c r="B355" s="228" t="s">
        <v>437</v>
      </c>
      <c r="C355" s="229" t="s">
        <v>11</v>
      </c>
      <c r="D355" s="229" t="s">
        <v>32</v>
      </c>
      <c r="E355" s="230" t="s">
        <v>86</v>
      </c>
      <c r="F355" s="231" t="s">
        <v>124</v>
      </c>
      <c r="G355" s="232" t="s">
        <v>447</v>
      </c>
      <c r="H355" s="232" t="s">
        <v>143</v>
      </c>
      <c r="I355" s="240">
        <v>0.25</v>
      </c>
      <c r="J355" s="234"/>
      <c r="K355" s="234"/>
      <c r="L355" s="234"/>
      <c r="M355" s="172">
        <f t="shared" si="9"/>
        <v>0.25</v>
      </c>
      <c r="O355" s="161"/>
      <c r="P355" s="162"/>
    </row>
    <row r="356" spans="1:16" s="163" customFormat="1" ht="37.5" customHeight="1" x14ac:dyDescent="0.2">
      <c r="A356" s="223" t="s">
        <v>663</v>
      </c>
      <c r="B356" s="228" t="s">
        <v>437</v>
      </c>
      <c r="C356" s="229" t="s">
        <v>11</v>
      </c>
      <c r="D356" s="229" t="s">
        <v>32</v>
      </c>
      <c r="E356" s="230" t="s">
        <v>86</v>
      </c>
      <c r="F356" s="231" t="s">
        <v>124</v>
      </c>
      <c r="G356" s="232" t="s">
        <v>603</v>
      </c>
      <c r="H356" s="232" t="s">
        <v>143</v>
      </c>
      <c r="I356" s="240">
        <v>0.25</v>
      </c>
      <c r="J356" s="234"/>
      <c r="K356" s="234"/>
      <c r="L356" s="234"/>
      <c r="M356" s="172">
        <f t="shared" si="9"/>
        <v>0.25</v>
      </c>
      <c r="O356" s="161"/>
      <c r="P356" s="162"/>
    </row>
    <row r="357" spans="1:16" s="163" customFormat="1" ht="37.5" customHeight="1" x14ac:dyDescent="0.2">
      <c r="A357" s="223" t="s">
        <v>663</v>
      </c>
      <c r="B357" s="228" t="s">
        <v>437</v>
      </c>
      <c r="C357" s="229" t="s">
        <v>11</v>
      </c>
      <c r="D357" s="229" t="s">
        <v>32</v>
      </c>
      <c r="E357" s="230" t="s">
        <v>86</v>
      </c>
      <c r="F357" s="231" t="s">
        <v>124</v>
      </c>
      <c r="G357" s="232" t="s">
        <v>902</v>
      </c>
      <c r="H357" s="232" t="s">
        <v>143</v>
      </c>
      <c r="I357" s="240">
        <v>0.5</v>
      </c>
      <c r="J357" s="234"/>
      <c r="K357" s="234"/>
      <c r="L357" s="234"/>
      <c r="M357" s="172">
        <f t="shared" si="9"/>
        <v>0.5</v>
      </c>
      <c r="O357" s="161"/>
      <c r="P357" s="162"/>
    </row>
    <row r="358" spans="1:16" ht="12.75" customHeight="1" x14ac:dyDescent="0.2">
      <c r="A358" s="223" t="s">
        <v>663</v>
      </c>
      <c r="B358" s="228" t="s">
        <v>437</v>
      </c>
      <c r="C358" s="250" t="s">
        <v>11</v>
      </c>
      <c r="D358" s="251" t="s">
        <v>38</v>
      </c>
      <c r="E358" s="251" t="s">
        <v>39</v>
      </c>
      <c r="F358" s="252" t="s">
        <v>39</v>
      </c>
      <c r="G358" s="253"/>
      <c r="H358" s="254"/>
      <c r="I358" s="255">
        <f>SUM(I352:I357)</f>
        <v>2.5</v>
      </c>
      <c r="J358" s="174">
        <f>SUM(J352:J357)</f>
        <v>0</v>
      </c>
      <c r="K358" s="174">
        <f>SUM(K352:K357)</f>
        <v>0</v>
      </c>
      <c r="L358" s="174"/>
      <c r="M358" s="175">
        <f t="shared" si="9"/>
        <v>2.5</v>
      </c>
      <c r="O358" s="175"/>
      <c r="P358" s="188"/>
    </row>
    <row r="359" spans="1:16" ht="12.75" customHeight="1" x14ac:dyDescent="0.2">
      <c r="A359" s="223" t="s">
        <v>663</v>
      </c>
      <c r="B359" s="228" t="s">
        <v>437</v>
      </c>
      <c r="C359" s="250" t="s">
        <v>40</v>
      </c>
      <c r="D359" s="251" t="s">
        <v>58</v>
      </c>
      <c r="E359" s="251" t="s">
        <v>39</v>
      </c>
      <c r="F359" s="252" t="s">
        <v>39</v>
      </c>
      <c r="G359" s="253"/>
      <c r="H359" s="254"/>
      <c r="I359" s="255"/>
      <c r="J359" s="174"/>
      <c r="K359" s="174"/>
      <c r="L359" s="174"/>
      <c r="M359" s="175">
        <f t="shared" si="9"/>
        <v>0</v>
      </c>
      <c r="O359" s="175"/>
      <c r="P359" s="188"/>
    </row>
    <row r="360" spans="1:16" ht="12.75" customHeight="1" x14ac:dyDescent="0.2">
      <c r="A360" s="223" t="s">
        <v>663</v>
      </c>
      <c r="B360" s="312" t="s">
        <v>437</v>
      </c>
      <c r="C360" s="291" t="s">
        <v>59</v>
      </c>
      <c r="D360" s="292" t="s">
        <v>39</v>
      </c>
      <c r="E360" s="266" t="s">
        <v>39</v>
      </c>
      <c r="F360" s="252" t="s">
        <v>39</v>
      </c>
      <c r="G360" s="253"/>
      <c r="H360" s="267"/>
      <c r="I360" s="268">
        <f>I358</f>
        <v>2.5</v>
      </c>
      <c r="J360" s="269">
        <f>J358</f>
        <v>0</v>
      </c>
      <c r="K360" s="269">
        <f>K358</f>
        <v>0</v>
      </c>
      <c r="L360" s="269">
        <f>L359</f>
        <v>0</v>
      </c>
      <c r="M360" s="270">
        <f t="shared" si="9"/>
        <v>2.5</v>
      </c>
      <c r="O360" s="189"/>
      <c r="P360" s="190"/>
    </row>
    <row r="361" spans="1:16" s="163" customFormat="1" ht="24.95" customHeight="1" x14ac:dyDescent="0.2">
      <c r="A361" s="223" t="s">
        <v>663</v>
      </c>
      <c r="B361" s="276" t="s">
        <v>446</v>
      </c>
      <c r="C361" s="241" t="s">
        <v>11</v>
      </c>
      <c r="D361" s="241" t="s">
        <v>32</v>
      </c>
      <c r="E361" s="231" t="s">
        <v>213</v>
      </c>
      <c r="F361" s="232" t="s">
        <v>377</v>
      </c>
      <c r="G361" s="232" t="s">
        <v>905</v>
      </c>
      <c r="H361" s="232" t="s">
        <v>143</v>
      </c>
      <c r="I361" s="240">
        <v>0.7</v>
      </c>
      <c r="J361" s="234"/>
      <c r="K361" s="234"/>
      <c r="L361" s="234"/>
      <c r="M361" s="172">
        <f t="shared" si="9"/>
        <v>0.7</v>
      </c>
      <c r="O361" s="161"/>
      <c r="P361" s="162"/>
    </row>
    <row r="362" spans="1:16" s="163" customFormat="1" ht="25.5" customHeight="1" x14ac:dyDescent="0.2">
      <c r="A362" s="223" t="s">
        <v>663</v>
      </c>
      <c r="B362" s="276" t="s">
        <v>446</v>
      </c>
      <c r="C362" s="229" t="s">
        <v>11</v>
      </c>
      <c r="D362" s="229" t="s">
        <v>32</v>
      </c>
      <c r="E362" s="229" t="s">
        <v>213</v>
      </c>
      <c r="F362" s="232" t="s">
        <v>185</v>
      </c>
      <c r="G362" s="232" t="s">
        <v>893</v>
      </c>
      <c r="H362" s="232" t="s">
        <v>143</v>
      </c>
      <c r="I362" s="240">
        <v>0.1</v>
      </c>
      <c r="J362" s="234"/>
      <c r="K362" s="234"/>
      <c r="L362" s="234"/>
      <c r="M362" s="172">
        <f t="shared" si="9"/>
        <v>0.1</v>
      </c>
      <c r="O362" s="161"/>
      <c r="P362" s="162"/>
    </row>
    <row r="363" spans="1:16" s="163" customFormat="1" ht="25.5" customHeight="1" x14ac:dyDescent="0.2">
      <c r="A363" s="223" t="s">
        <v>663</v>
      </c>
      <c r="B363" s="276" t="s">
        <v>446</v>
      </c>
      <c r="C363" s="229" t="s">
        <v>11</v>
      </c>
      <c r="D363" s="229" t="s">
        <v>32</v>
      </c>
      <c r="E363" s="229" t="s">
        <v>213</v>
      </c>
      <c r="F363" s="232" t="s">
        <v>671</v>
      </c>
      <c r="G363" s="232" t="s">
        <v>672</v>
      </c>
      <c r="H363" s="232" t="s">
        <v>143</v>
      </c>
      <c r="I363" s="240">
        <v>0.5</v>
      </c>
      <c r="J363" s="234"/>
      <c r="K363" s="234"/>
      <c r="L363" s="234"/>
      <c r="M363" s="172">
        <f t="shared" si="9"/>
        <v>0.5</v>
      </c>
      <c r="O363" s="161"/>
      <c r="P363" s="162"/>
    </row>
    <row r="364" spans="1:16" s="163" customFormat="1" ht="25.5" customHeight="1" x14ac:dyDescent="0.2">
      <c r="A364" s="223" t="s">
        <v>663</v>
      </c>
      <c r="B364" s="276" t="s">
        <v>446</v>
      </c>
      <c r="C364" s="229" t="s">
        <v>11</v>
      </c>
      <c r="D364" s="229" t="s">
        <v>32</v>
      </c>
      <c r="E364" s="229" t="s">
        <v>213</v>
      </c>
      <c r="F364" s="232" t="s">
        <v>605</v>
      </c>
      <c r="G364" s="232" t="s">
        <v>891</v>
      </c>
      <c r="H364" s="232" t="s">
        <v>143</v>
      </c>
      <c r="I364" s="240">
        <v>0.5</v>
      </c>
      <c r="J364" s="234"/>
      <c r="K364" s="234"/>
      <c r="L364" s="234"/>
      <c r="M364" s="172">
        <f t="shared" si="9"/>
        <v>0.5</v>
      </c>
      <c r="O364" s="161"/>
      <c r="P364" s="162"/>
    </row>
    <row r="365" spans="1:16" s="163" customFormat="1" ht="25.5" customHeight="1" x14ac:dyDescent="0.2">
      <c r="A365" s="223" t="s">
        <v>663</v>
      </c>
      <c r="B365" s="276" t="s">
        <v>446</v>
      </c>
      <c r="C365" s="229" t="s">
        <v>11</v>
      </c>
      <c r="D365" s="229" t="s">
        <v>32</v>
      </c>
      <c r="E365" s="229" t="s">
        <v>213</v>
      </c>
      <c r="F365" s="232" t="s">
        <v>605</v>
      </c>
      <c r="G365" s="232" t="s">
        <v>893</v>
      </c>
      <c r="H365" s="232" t="s">
        <v>143</v>
      </c>
      <c r="I365" s="240">
        <v>0.25</v>
      </c>
      <c r="J365" s="234"/>
      <c r="K365" s="234"/>
      <c r="L365" s="234"/>
      <c r="M365" s="172">
        <f t="shared" si="9"/>
        <v>0.25</v>
      </c>
      <c r="O365" s="161"/>
      <c r="P365" s="162"/>
    </row>
    <row r="366" spans="1:16" ht="12.75" customHeight="1" x14ac:dyDescent="0.2">
      <c r="A366" s="223" t="s">
        <v>663</v>
      </c>
      <c r="B366" s="228" t="s">
        <v>446</v>
      </c>
      <c r="C366" s="250" t="s">
        <v>11</v>
      </c>
      <c r="D366" s="251" t="s">
        <v>38</v>
      </c>
      <c r="E366" s="251" t="s">
        <v>39</v>
      </c>
      <c r="F366" s="252" t="s">
        <v>39</v>
      </c>
      <c r="G366" s="253"/>
      <c r="H366" s="254"/>
      <c r="I366" s="255">
        <f>SUM(I361:I365)</f>
        <v>2.0499999999999998</v>
      </c>
      <c r="J366" s="174">
        <f>SUM(J361:J365)</f>
        <v>0</v>
      </c>
      <c r="K366" s="174">
        <f>SUM(K361:K365)</f>
        <v>0</v>
      </c>
      <c r="L366" s="174"/>
      <c r="M366" s="175">
        <f t="shared" si="9"/>
        <v>2.0499999999999998</v>
      </c>
      <c r="O366" s="175"/>
      <c r="P366" s="188"/>
    </row>
    <row r="367" spans="1:16" ht="12.75" customHeight="1" x14ac:dyDescent="0.2">
      <c r="A367" s="223" t="s">
        <v>663</v>
      </c>
      <c r="B367" s="228" t="s">
        <v>446</v>
      </c>
      <c r="C367" s="229" t="s">
        <v>40</v>
      </c>
      <c r="D367" s="229"/>
      <c r="E367" s="229"/>
      <c r="F367" s="231"/>
      <c r="G367" s="232"/>
      <c r="H367" s="232"/>
      <c r="I367" s="240"/>
      <c r="J367" s="234"/>
      <c r="K367" s="234"/>
      <c r="L367" s="234"/>
      <c r="M367" s="172">
        <f t="shared" si="9"/>
        <v>0</v>
      </c>
      <c r="O367" s="172"/>
      <c r="P367" s="186"/>
    </row>
    <row r="368" spans="1:16" ht="12.75" customHeight="1" x14ac:dyDescent="0.2">
      <c r="A368" s="223" t="s">
        <v>663</v>
      </c>
      <c r="B368" s="228" t="s">
        <v>446</v>
      </c>
      <c r="C368" s="250" t="s">
        <v>40</v>
      </c>
      <c r="D368" s="251" t="s">
        <v>58</v>
      </c>
      <c r="E368" s="251" t="s">
        <v>39</v>
      </c>
      <c r="F368" s="252" t="s">
        <v>39</v>
      </c>
      <c r="G368" s="253"/>
      <c r="H368" s="254"/>
      <c r="I368" s="255"/>
      <c r="J368" s="174"/>
      <c r="K368" s="174"/>
      <c r="L368" s="174">
        <f>L367</f>
        <v>0</v>
      </c>
      <c r="M368" s="175">
        <f t="shared" si="9"/>
        <v>0</v>
      </c>
      <c r="O368" s="175"/>
      <c r="P368" s="188"/>
    </row>
    <row r="369" spans="1:16" ht="12.75" customHeight="1" x14ac:dyDescent="0.2">
      <c r="A369" s="223" t="s">
        <v>663</v>
      </c>
      <c r="B369" s="313" t="s">
        <v>446</v>
      </c>
      <c r="C369" s="291" t="s">
        <v>59</v>
      </c>
      <c r="D369" s="292" t="s">
        <v>39</v>
      </c>
      <c r="E369" s="266" t="s">
        <v>39</v>
      </c>
      <c r="F369" s="252" t="s">
        <v>39</v>
      </c>
      <c r="G369" s="253"/>
      <c r="H369" s="267"/>
      <c r="I369" s="268">
        <f>I366</f>
        <v>2.0499999999999998</v>
      </c>
      <c r="J369" s="269">
        <f>J366</f>
        <v>0</v>
      </c>
      <c r="K369" s="269">
        <f>K366</f>
        <v>0</v>
      </c>
      <c r="L369" s="269">
        <f>L368</f>
        <v>0</v>
      </c>
      <c r="M369" s="270">
        <f t="shared" si="9"/>
        <v>2.0499999999999998</v>
      </c>
      <c r="O369" s="189"/>
      <c r="P369" s="190"/>
    </row>
    <row r="370" spans="1:16" ht="24.95" customHeight="1" x14ac:dyDescent="0.2">
      <c r="A370" s="223" t="s">
        <v>663</v>
      </c>
      <c r="B370" s="228" t="s">
        <v>438</v>
      </c>
      <c r="C370" s="229" t="s">
        <v>11</v>
      </c>
      <c r="D370" s="230" t="s">
        <v>15</v>
      </c>
      <c r="E370" s="230" t="s">
        <v>213</v>
      </c>
      <c r="F370" s="231" t="s">
        <v>495</v>
      </c>
      <c r="G370" s="232" t="s">
        <v>496</v>
      </c>
      <c r="H370" s="232" t="s">
        <v>205</v>
      </c>
      <c r="I370" s="240"/>
      <c r="J370" s="234"/>
      <c r="K370" s="234">
        <v>1</v>
      </c>
      <c r="L370" s="234"/>
      <c r="M370" s="172">
        <f t="shared" si="9"/>
        <v>1</v>
      </c>
      <c r="O370" s="172"/>
      <c r="P370" s="186"/>
    </row>
    <row r="371" spans="1:16" ht="12.75" customHeight="1" x14ac:dyDescent="0.2">
      <c r="A371" s="223" t="s">
        <v>663</v>
      </c>
      <c r="B371" s="228" t="s">
        <v>438</v>
      </c>
      <c r="C371" s="229" t="s">
        <v>11</v>
      </c>
      <c r="D371" s="230" t="s">
        <v>95</v>
      </c>
      <c r="E371" s="230" t="s">
        <v>13</v>
      </c>
      <c r="F371" s="231" t="s">
        <v>96</v>
      </c>
      <c r="G371" s="232" t="s">
        <v>452</v>
      </c>
      <c r="H371" s="232" t="s">
        <v>205</v>
      </c>
      <c r="I371" s="240"/>
      <c r="J371" s="234"/>
      <c r="K371" s="234">
        <v>0.3</v>
      </c>
      <c r="L371" s="234"/>
      <c r="M371" s="172">
        <f t="shared" si="9"/>
        <v>0.3</v>
      </c>
      <c r="O371" s="172"/>
      <c r="P371" s="186"/>
    </row>
    <row r="372" spans="1:16" ht="24.95" customHeight="1" x14ac:dyDescent="0.2">
      <c r="A372" s="223" t="s">
        <v>663</v>
      </c>
      <c r="B372" s="228" t="s">
        <v>438</v>
      </c>
      <c r="C372" s="229" t="s">
        <v>11</v>
      </c>
      <c r="D372" s="230" t="s">
        <v>28</v>
      </c>
      <c r="E372" s="230" t="s">
        <v>213</v>
      </c>
      <c r="F372" s="231" t="s">
        <v>214</v>
      </c>
      <c r="G372" s="232" t="s">
        <v>125</v>
      </c>
      <c r="H372" s="232" t="s">
        <v>143</v>
      </c>
      <c r="I372" s="240">
        <v>0</v>
      </c>
      <c r="J372" s="234"/>
      <c r="K372" s="234"/>
      <c r="L372" s="234"/>
      <c r="M372" s="172">
        <f t="shared" si="9"/>
        <v>0</v>
      </c>
      <c r="O372" s="172"/>
      <c r="P372" s="186"/>
    </row>
    <row r="373" spans="1:16" ht="24.95" customHeight="1" x14ac:dyDescent="0.2">
      <c r="A373" s="223" t="s">
        <v>663</v>
      </c>
      <c r="B373" s="311" t="s">
        <v>438</v>
      </c>
      <c r="C373" s="230" t="s">
        <v>11</v>
      </c>
      <c r="D373" s="230" t="s">
        <v>32</v>
      </c>
      <c r="E373" s="230" t="s">
        <v>213</v>
      </c>
      <c r="F373" s="232" t="s">
        <v>185</v>
      </c>
      <c r="G373" s="232" t="s">
        <v>908</v>
      </c>
      <c r="H373" s="232" t="s">
        <v>143</v>
      </c>
      <c r="I373" s="240">
        <v>0.1</v>
      </c>
      <c r="J373" s="234"/>
      <c r="K373" s="234"/>
      <c r="L373" s="234"/>
      <c r="M373" s="172">
        <f t="shared" si="9"/>
        <v>0.1</v>
      </c>
      <c r="O373" s="172"/>
      <c r="P373" s="186"/>
    </row>
    <row r="374" spans="1:16" ht="24.95" customHeight="1" x14ac:dyDescent="0.2">
      <c r="A374" s="223" t="s">
        <v>663</v>
      </c>
      <c r="B374" s="311" t="s">
        <v>438</v>
      </c>
      <c r="C374" s="230" t="s">
        <v>11</v>
      </c>
      <c r="D374" s="230" t="s">
        <v>32</v>
      </c>
      <c r="E374" s="230" t="s">
        <v>213</v>
      </c>
      <c r="F374" s="232" t="s">
        <v>605</v>
      </c>
      <c r="G374" s="232" t="s">
        <v>892</v>
      </c>
      <c r="H374" s="232" t="s">
        <v>143</v>
      </c>
      <c r="I374" s="240">
        <v>0.25</v>
      </c>
      <c r="J374" s="234"/>
      <c r="K374" s="234"/>
      <c r="L374" s="234"/>
      <c r="M374" s="172">
        <f t="shared" si="9"/>
        <v>0.25</v>
      </c>
      <c r="O374" s="172"/>
      <c r="P374" s="186"/>
    </row>
    <row r="375" spans="1:16" ht="24.95" customHeight="1" x14ac:dyDescent="0.2">
      <c r="A375" s="223" t="s">
        <v>663</v>
      </c>
      <c r="B375" s="311" t="s">
        <v>438</v>
      </c>
      <c r="C375" s="230" t="s">
        <v>11</v>
      </c>
      <c r="D375" s="230" t="s">
        <v>32</v>
      </c>
      <c r="E375" s="230" t="s">
        <v>213</v>
      </c>
      <c r="F375" s="232" t="s">
        <v>903</v>
      </c>
      <c r="G375" s="232" t="s">
        <v>904</v>
      </c>
      <c r="H375" s="232" t="s">
        <v>143</v>
      </c>
      <c r="I375" s="240">
        <v>0.6</v>
      </c>
      <c r="J375" s="234"/>
      <c r="K375" s="234"/>
      <c r="L375" s="234"/>
      <c r="M375" s="172">
        <f t="shared" si="9"/>
        <v>0.6</v>
      </c>
      <c r="O375" s="172"/>
      <c r="P375" s="186"/>
    </row>
    <row r="376" spans="1:16" ht="12.75" customHeight="1" x14ac:dyDescent="0.2">
      <c r="A376" s="223" t="s">
        <v>663</v>
      </c>
      <c r="B376" s="228" t="s">
        <v>438</v>
      </c>
      <c r="C376" s="250" t="s">
        <v>11</v>
      </c>
      <c r="D376" s="251" t="s">
        <v>38</v>
      </c>
      <c r="E376" s="251" t="s">
        <v>39</v>
      </c>
      <c r="F376" s="252" t="s">
        <v>39</v>
      </c>
      <c r="G376" s="253"/>
      <c r="H376" s="254"/>
      <c r="I376" s="255">
        <f>SUM(I370:I375)</f>
        <v>0.95</v>
      </c>
      <c r="J376" s="174">
        <f>SUM(J370:J375)</f>
        <v>0</v>
      </c>
      <c r="K376" s="174">
        <f>SUM(K370:K375)</f>
        <v>1.3</v>
      </c>
      <c r="L376" s="174"/>
      <c r="M376" s="175">
        <f t="shared" si="9"/>
        <v>2.25</v>
      </c>
      <c r="O376" s="175"/>
      <c r="P376" s="188"/>
    </row>
    <row r="377" spans="1:16" ht="25.5" x14ac:dyDescent="0.2">
      <c r="A377" s="223" t="s">
        <v>663</v>
      </c>
      <c r="B377" s="228" t="s">
        <v>438</v>
      </c>
      <c r="C377" s="229" t="s">
        <v>40</v>
      </c>
      <c r="D377" s="229" t="s">
        <v>41</v>
      </c>
      <c r="E377" s="230" t="s">
        <v>213</v>
      </c>
      <c r="F377" s="231" t="s">
        <v>215</v>
      </c>
      <c r="G377" s="232" t="s">
        <v>449</v>
      </c>
      <c r="H377" s="232" t="s">
        <v>204</v>
      </c>
      <c r="I377" s="240"/>
      <c r="J377" s="234"/>
      <c r="K377" s="234"/>
      <c r="L377" s="234">
        <v>1</v>
      </c>
      <c r="M377" s="172">
        <f t="shared" si="9"/>
        <v>1</v>
      </c>
      <c r="O377" s="172"/>
      <c r="P377" s="186"/>
    </row>
    <row r="378" spans="1:16" ht="22.5" customHeight="1" x14ac:dyDescent="0.2">
      <c r="A378" s="223" t="s">
        <v>663</v>
      </c>
      <c r="B378" s="228" t="s">
        <v>438</v>
      </c>
      <c r="C378" s="229" t="s">
        <v>40</v>
      </c>
      <c r="D378" s="229" t="s">
        <v>41</v>
      </c>
      <c r="E378" s="230" t="s">
        <v>13</v>
      </c>
      <c r="F378" s="231" t="s">
        <v>163</v>
      </c>
      <c r="G378" s="232" t="s">
        <v>306</v>
      </c>
      <c r="H378" s="232" t="s">
        <v>204</v>
      </c>
      <c r="I378" s="240"/>
      <c r="J378" s="234"/>
      <c r="K378" s="234"/>
      <c r="L378" s="234">
        <v>0.1</v>
      </c>
      <c r="M378" s="172">
        <f t="shared" si="9"/>
        <v>0.1</v>
      </c>
      <c r="O378" s="172"/>
      <c r="P378" s="186"/>
    </row>
    <row r="379" spans="1:16" ht="22.5" customHeight="1" x14ac:dyDescent="0.2">
      <c r="A379" s="223" t="s">
        <v>663</v>
      </c>
      <c r="B379" s="228" t="s">
        <v>438</v>
      </c>
      <c r="C379" s="229" t="s">
        <v>40</v>
      </c>
      <c r="D379" s="229" t="s">
        <v>41</v>
      </c>
      <c r="E379" s="230" t="s">
        <v>13</v>
      </c>
      <c r="F379" s="231" t="s">
        <v>479</v>
      </c>
      <c r="G379" s="232" t="s">
        <v>812</v>
      </c>
      <c r="H379" s="232" t="s">
        <v>204</v>
      </c>
      <c r="I379" s="240"/>
      <c r="J379" s="234"/>
      <c r="K379" s="234"/>
      <c r="L379" s="234">
        <v>0.25</v>
      </c>
      <c r="M379" s="172">
        <f t="shared" si="9"/>
        <v>0.25</v>
      </c>
      <c r="O379" s="172"/>
      <c r="P379" s="186"/>
    </row>
    <row r="380" spans="1:16" ht="12.75" customHeight="1" x14ac:dyDescent="0.2">
      <c r="A380" s="223" t="s">
        <v>663</v>
      </c>
      <c r="B380" s="228" t="s">
        <v>438</v>
      </c>
      <c r="C380" s="250" t="s">
        <v>40</v>
      </c>
      <c r="D380" s="251" t="s">
        <v>58</v>
      </c>
      <c r="E380" s="251" t="s">
        <v>39</v>
      </c>
      <c r="F380" s="252" t="s">
        <v>39</v>
      </c>
      <c r="G380" s="253"/>
      <c r="H380" s="254"/>
      <c r="I380" s="255"/>
      <c r="J380" s="174"/>
      <c r="K380" s="174"/>
      <c r="L380" s="174">
        <f>SUM(L377:L379)</f>
        <v>1.35</v>
      </c>
      <c r="M380" s="175">
        <f t="shared" si="9"/>
        <v>1.35</v>
      </c>
      <c r="O380" s="175"/>
      <c r="P380" s="188"/>
    </row>
    <row r="381" spans="1:16" ht="12.75" customHeight="1" x14ac:dyDescent="0.2">
      <c r="A381" s="223" t="s">
        <v>663</v>
      </c>
      <c r="B381" s="314" t="s">
        <v>438</v>
      </c>
      <c r="C381" s="266" t="s">
        <v>59</v>
      </c>
      <c r="D381" s="266" t="s">
        <v>39</v>
      </c>
      <c r="E381" s="266" t="s">
        <v>39</v>
      </c>
      <c r="F381" s="252" t="s">
        <v>39</v>
      </c>
      <c r="G381" s="253"/>
      <c r="H381" s="267"/>
      <c r="I381" s="268">
        <f>I376</f>
        <v>0.95</v>
      </c>
      <c r="J381" s="269">
        <f>J376</f>
        <v>0</v>
      </c>
      <c r="K381" s="269">
        <f>K376</f>
        <v>1.3</v>
      </c>
      <c r="L381" s="269">
        <f>L380</f>
        <v>1.35</v>
      </c>
      <c r="M381" s="270">
        <f t="shared" si="9"/>
        <v>3.6</v>
      </c>
      <c r="O381" s="189"/>
      <c r="P381" s="190"/>
    </row>
    <row r="382" spans="1:16" ht="25.5" customHeight="1" x14ac:dyDescent="0.2">
      <c r="A382" s="223" t="s">
        <v>663</v>
      </c>
      <c r="B382" s="228" t="s">
        <v>448</v>
      </c>
      <c r="C382" s="229" t="s">
        <v>11</v>
      </c>
      <c r="D382" s="230" t="s">
        <v>305</v>
      </c>
      <c r="E382" s="230" t="s">
        <v>13</v>
      </c>
      <c r="F382" s="231" t="s">
        <v>168</v>
      </c>
      <c r="G382" s="232" t="s">
        <v>303</v>
      </c>
      <c r="H382" s="232" t="s">
        <v>205</v>
      </c>
      <c r="I382" s="240"/>
      <c r="J382" s="234"/>
      <c r="K382" s="234">
        <v>0.05</v>
      </c>
      <c r="L382" s="234"/>
      <c r="M382" s="172">
        <f t="shared" si="9"/>
        <v>0.05</v>
      </c>
      <c r="O382" s="172"/>
      <c r="P382" s="186"/>
    </row>
    <row r="383" spans="1:16" ht="25.5" customHeight="1" x14ac:dyDescent="0.2">
      <c r="A383" s="223" t="s">
        <v>663</v>
      </c>
      <c r="B383" s="228" t="s">
        <v>448</v>
      </c>
      <c r="C383" s="229" t="s">
        <v>11</v>
      </c>
      <c r="D383" s="230" t="s">
        <v>305</v>
      </c>
      <c r="E383" s="230" t="s">
        <v>21</v>
      </c>
      <c r="F383" s="231" t="s">
        <v>739</v>
      </c>
      <c r="G383" s="232" t="s">
        <v>740</v>
      </c>
      <c r="H383" s="232" t="s">
        <v>165</v>
      </c>
      <c r="I383" s="240"/>
      <c r="J383" s="234">
        <v>0.1</v>
      </c>
      <c r="K383" s="234"/>
      <c r="L383" s="234"/>
      <c r="M383" s="172">
        <f t="shared" si="9"/>
        <v>0.1</v>
      </c>
      <c r="O383" s="172"/>
      <c r="P383" s="186"/>
    </row>
    <row r="384" spans="1:16" ht="25.5" customHeight="1" x14ac:dyDescent="0.2">
      <c r="A384" s="223" t="s">
        <v>663</v>
      </c>
      <c r="B384" s="228" t="s">
        <v>448</v>
      </c>
      <c r="C384" s="229" t="s">
        <v>11</v>
      </c>
      <c r="D384" s="230" t="s">
        <v>305</v>
      </c>
      <c r="E384" s="230" t="s">
        <v>21</v>
      </c>
      <c r="F384" s="231" t="s">
        <v>741</v>
      </c>
      <c r="G384" s="232" t="s">
        <v>740</v>
      </c>
      <c r="H384" s="232" t="s">
        <v>143</v>
      </c>
      <c r="I384" s="240">
        <v>0.25</v>
      </c>
      <c r="J384" s="234"/>
      <c r="K384" s="234"/>
      <c r="L384" s="234"/>
      <c r="M384" s="172">
        <f t="shared" si="9"/>
        <v>0.25</v>
      </c>
      <c r="O384" s="172"/>
      <c r="P384" s="186"/>
    </row>
    <row r="385" spans="1:16" ht="12.75" customHeight="1" x14ac:dyDescent="0.2">
      <c r="A385" s="223" t="s">
        <v>663</v>
      </c>
      <c r="B385" s="228" t="s">
        <v>448</v>
      </c>
      <c r="C385" s="229" t="s">
        <v>11</v>
      </c>
      <c r="D385" s="241" t="s">
        <v>32</v>
      </c>
      <c r="E385" s="230" t="s">
        <v>213</v>
      </c>
      <c r="F385" s="231" t="s">
        <v>203</v>
      </c>
      <c r="G385" s="232" t="s">
        <v>678</v>
      </c>
      <c r="H385" s="232" t="s">
        <v>143</v>
      </c>
      <c r="I385" s="240">
        <v>0.5</v>
      </c>
      <c r="J385" s="234"/>
      <c r="K385" s="234"/>
      <c r="L385" s="234"/>
      <c r="M385" s="172">
        <f t="shared" si="9"/>
        <v>0.5</v>
      </c>
      <c r="O385" s="172"/>
      <c r="P385" s="186"/>
    </row>
    <row r="386" spans="1:16" ht="12.75" customHeight="1" x14ac:dyDescent="0.2">
      <c r="A386" s="223" t="s">
        <v>663</v>
      </c>
      <c r="B386" s="228" t="s">
        <v>448</v>
      </c>
      <c r="C386" s="229" t="s">
        <v>11</v>
      </c>
      <c r="D386" s="241" t="s">
        <v>32</v>
      </c>
      <c r="E386" s="230" t="s">
        <v>213</v>
      </c>
      <c r="F386" s="231" t="s">
        <v>203</v>
      </c>
      <c r="G386" s="232" t="s">
        <v>679</v>
      </c>
      <c r="H386" s="232" t="s">
        <v>143</v>
      </c>
      <c r="I386" s="240">
        <v>0.4</v>
      </c>
      <c r="J386" s="234"/>
      <c r="K386" s="234"/>
      <c r="L386" s="234"/>
      <c r="M386" s="172">
        <f t="shared" si="9"/>
        <v>0.4</v>
      </c>
      <c r="O386" s="172"/>
      <c r="P386" s="186"/>
    </row>
    <row r="387" spans="1:16" ht="12.75" customHeight="1" x14ac:dyDescent="0.2">
      <c r="A387" s="223" t="s">
        <v>663</v>
      </c>
      <c r="B387" s="228" t="s">
        <v>448</v>
      </c>
      <c r="C387" s="229" t="s">
        <v>11</v>
      </c>
      <c r="D387" s="241" t="s">
        <v>32</v>
      </c>
      <c r="E387" s="230" t="s">
        <v>213</v>
      </c>
      <c r="F387" s="231" t="s">
        <v>203</v>
      </c>
      <c r="G387" s="232" t="s">
        <v>680</v>
      </c>
      <c r="H387" s="232" t="s">
        <v>143</v>
      </c>
      <c r="I387" s="240">
        <v>0.1</v>
      </c>
      <c r="J387" s="234"/>
      <c r="K387" s="234"/>
      <c r="L387" s="234"/>
      <c r="M387" s="172">
        <f t="shared" si="9"/>
        <v>0.1</v>
      </c>
      <c r="O387" s="172"/>
      <c r="P387" s="186"/>
    </row>
    <row r="388" spans="1:16" s="163" customFormat="1" ht="24.95" customHeight="1" x14ac:dyDescent="0.2">
      <c r="A388" s="223" t="s">
        <v>663</v>
      </c>
      <c r="B388" s="228" t="s">
        <v>448</v>
      </c>
      <c r="C388" s="229" t="s">
        <v>11</v>
      </c>
      <c r="D388" s="230" t="s">
        <v>32</v>
      </c>
      <c r="E388" s="230" t="s">
        <v>213</v>
      </c>
      <c r="F388" s="231" t="s">
        <v>185</v>
      </c>
      <c r="G388" s="232" t="s">
        <v>909</v>
      </c>
      <c r="H388" s="232" t="s">
        <v>143</v>
      </c>
      <c r="I388" s="240">
        <v>0.6</v>
      </c>
      <c r="J388" s="234"/>
      <c r="K388" s="234"/>
      <c r="L388" s="234"/>
      <c r="M388" s="172">
        <f t="shared" si="9"/>
        <v>0.6</v>
      </c>
      <c r="O388" s="161"/>
      <c r="P388" s="162"/>
    </row>
    <row r="389" spans="1:16" s="163" customFormat="1" ht="24.95" customHeight="1" x14ac:dyDescent="0.2">
      <c r="A389" s="223" t="s">
        <v>663</v>
      </c>
      <c r="B389" s="228" t="s">
        <v>448</v>
      </c>
      <c r="C389" s="229" t="s">
        <v>11</v>
      </c>
      <c r="D389" s="230" t="s">
        <v>32</v>
      </c>
      <c r="E389" s="230" t="s">
        <v>86</v>
      </c>
      <c r="F389" s="231" t="s">
        <v>887</v>
      </c>
      <c r="G389" s="232" t="s">
        <v>888</v>
      </c>
      <c r="H389" s="232" t="s">
        <v>143</v>
      </c>
      <c r="I389" s="240">
        <v>0.5</v>
      </c>
      <c r="J389" s="234"/>
      <c r="K389" s="234"/>
      <c r="L389" s="234"/>
      <c r="M389" s="172">
        <f t="shared" si="9"/>
        <v>0.5</v>
      </c>
      <c r="O389" s="161"/>
      <c r="P389" s="162"/>
    </row>
    <row r="390" spans="1:16" ht="12.75" customHeight="1" x14ac:dyDescent="0.2">
      <c r="A390" s="223" t="s">
        <v>663</v>
      </c>
      <c r="B390" s="228" t="s">
        <v>448</v>
      </c>
      <c r="C390" s="250" t="s">
        <v>11</v>
      </c>
      <c r="D390" s="251" t="s">
        <v>38</v>
      </c>
      <c r="E390" s="251" t="s">
        <v>39</v>
      </c>
      <c r="F390" s="252" t="s">
        <v>39</v>
      </c>
      <c r="G390" s="253"/>
      <c r="H390" s="254"/>
      <c r="I390" s="174">
        <f>SUM(I382:I389)</f>
        <v>2.35</v>
      </c>
      <c r="J390" s="174">
        <f>SUM(J382:J389)</f>
        <v>0.1</v>
      </c>
      <c r="K390" s="174">
        <f>SUM(K382:K389)</f>
        <v>0.05</v>
      </c>
      <c r="L390" s="174">
        <f>SUM(L385:L389)</f>
        <v>0</v>
      </c>
      <c r="M390" s="175">
        <f t="shared" si="9"/>
        <v>2.5</v>
      </c>
      <c r="O390" s="175"/>
      <c r="P390" s="188"/>
    </row>
    <row r="391" spans="1:16" s="163" customFormat="1" ht="24.95" customHeight="1" x14ac:dyDescent="0.2">
      <c r="A391" s="223" t="s">
        <v>663</v>
      </c>
      <c r="B391" s="228" t="s">
        <v>448</v>
      </c>
      <c r="C391" s="229" t="s">
        <v>40</v>
      </c>
      <c r="D391" s="230" t="s">
        <v>127</v>
      </c>
      <c r="E391" s="230" t="s">
        <v>86</v>
      </c>
      <c r="F391" s="231" t="s">
        <v>883</v>
      </c>
      <c r="G391" s="232" t="s">
        <v>884</v>
      </c>
      <c r="H391" s="232" t="s">
        <v>204</v>
      </c>
      <c r="I391" s="240"/>
      <c r="J391" s="234"/>
      <c r="K391" s="234"/>
      <c r="L391" s="234">
        <v>0.4</v>
      </c>
      <c r="M391" s="172">
        <f t="shared" si="9"/>
        <v>0.4</v>
      </c>
      <c r="O391" s="161"/>
      <c r="P391" s="162"/>
    </row>
    <row r="392" spans="1:16" s="163" customFormat="1" ht="24.95" customHeight="1" x14ac:dyDescent="0.2">
      <c r="A392" s="223" t="s">
        <v>663</v>
      </c>
      <c r="B392" s="228" t="s">
        <v>448</v>
      </c>
      <c r="C392" s="229" t="s">
        <v>40</v>
      </c>
      <c r="D392" s="230" t="s">
        <v>106</v>
      </c>
      <c r="E392" s="230" t="s">
        <v>21</v>
      </c>
      <c r="F392" s="231" t="s">
        <v>525</v>
      </c>
      <c r="G392" s="232" t="s">
        <v>519</v>
      </c>
      <c r="H392" s="232" t="s">
        <v>204</v>
      </c>
      <c r="I392" s="240"/>
      <c r="J392" s="234"/>
      <c r="K392" s="234"/>
      <c r="L392" s="234">
        <v>0.2</v>
      </c>
      <c r="M392" s="172">
        <f t="shared" si="9"/>
        <v>0.2</v>
      </c>
      <c r="O392" s="161"/>
      <c r="P392" s="162"/>
    </row>
    <row r="393" spans="1:16" s="163" customFormat="1" ht="24.95" customHeight="1" x14ac:dyDescent="0.2">
      <c r="A393" s="223" t="s">
        <v>663</v>
      </c>
      <c r="B393" s="228" t="s">
        <v>448</v>
      </c>
      <c r="C393" s="229" t="s">
        <v>40</v>
      </c>
      <c r="D393" s="230" t="s">
        <v>42</v>
      </c>
      <c r="E393" s="230" t="s">
        <v>72</v>
      </c>
      <c r="F393" s="231" t="s">
        <v>538</v>
      </c>
      <c r="G393" s="232" t="s">
        <v>849</v>
      </c>
      <c r="H393" s="232" t="s">
        <v>204</v>
      </c>
      <c r="I393" s="240"/>
      <c r="J393" s="234"/>
      <c r="K393" s="234"/>
      <c r="L393" s="234">
        <v>0.05</v>
      </c>
      <c r="M393" s="172">
        <f t="shared" si="9"/>
        <v>0.05</v>
      </c>
      <c r="O393" s="161"/>
      <c r="P393" s="162"/>
    </row>
    <row r="394" spans="1:16" ht="12.75" customHeight="1" x14ac:dyDescent="0.2">
      <c r="A394" s="223" t="s">
        <v>663</v>
      </c>
      <c r="B394" s="228" t="s">
        <v>448</v>
      </c>
      <c r="C394" s="250" t="s">
        <v>40</v>
      </c>
      <c r="D394" s="251" t="s">
        <v>58</v>
      </c>
      <c r="E394" s="251" t="s">
        <v>39</v>
      </c>
      <c r="F394" s="252" t="s">
        <v>39</v>
      </c>
      <c r="G394" s="253"/>
      <c r="H394" s="267"/>
      <c r="I394" s="255"/>
      <c r="J394" s="174"/>
      <c r="K394" s="174"/>
      <c r="L394" s="174">
        <f>SUM(L391:L393)</f>
        <v>0.65000000000000013</v>
      </c>
      <c r="M394" s="270">
        <f t="shared" si="9"/>
        <v>0.65000000000000013</v>
      </c>
      <c r="O394" s="189"/>
      <c r="P394" s="190"/>
    </row>
    <row r="395" spans="1:16" ht="12.75" customHeight="1" x14ac:dyDescent="0.2">
      <c r="A395" s="223" t="s">
        <v>663</v>
      </c>
      <c r="B395" s="313" t="s">
        <v>448</v>
      </c>
      <c r="C395" s="266" t="s">
        <v>59</v>
      </c>
      <c r="D395" s="266"/>
      <c r="E395" s="266" t="s">
        <v>39</v>
      </c>
      <c r="F395" s="252" t="s">
        <v>39</v>
      </c>
      <c r="G395" s="253"/>
      <c r="H395" s="267"/>
      <c r="I395" s="268">
        <f>I390</f>
        <v>2.35</v>
      </c>
      <c r="J395" s="269">
        <f>J390</f>
        <v>0.1</v>
      </c>
      <c r="K395" s="269">
        <f>K390</f>
        <v>0.05</v>
      </c>
      <c r="L395" s="269">
        <f>L394</f>
        <v>0.65000000000000013</v>
      </c>
      <c r="M395" s="270">
        <f t="shared" si="9"/>
        <v>3.1500000000000004</v>
      </c>
      <c r="O395" s="189"/>
      <c r="P395" s="190"/>
    </row>
    <row r="396" spans="1:16" ht="19.5" customHeight="1" x14ac:dyDescent="0.2">
      <c r="A396" s="224" t="s">
        <v>663</v>
      </c>
      <c r="B396" s="285" t="s">
        <v>79</v>
      </c>
      <c r="C396" s="286" t="s">
        <v>39</v>
      </c>
      <c r="D396" s="286" t="s">
        <v>39</v>
      </c>
      <c r="E396" s="286" t="s">
        <v>39</v>
      </c>
      <c r="F396" s="252" t="s">
        <v>39</v>
      </c>
      <c r="G396" s="253"/>
      <c r="H396" s="287"/>
      <c r="I396" s="288">
        <f>SUMIF($C$346:$C$395,"WBS L3 Total",I$346:I$395)</f>
        <v>8.75</v>
      </c>
      <c r="J396" s="289">
        <f>SUMIF($C$346:$C$395,"WBS L3 Total",J$346:J$395)</f>
        <v>0.1</v>
      </c>
      <c r="K396" s="289">
        <f>SUMIF($C$346:$C$395,"WBS L3 Total",K$346:K$395)</f>
        <v>1.4300000000000002</v>
      </c>
      <c r="L396" s="289">
        <f>SUMIF($C$346:$C$395,"WBS L3 Total",L$346:L$395)</f>
        <v>2.1500000000000004</v>
      </c>
      <c r="M396" s="177">
        <f t="shared" si="9"/>
        <v>12.43</v>
      </c>
      <c r="O396" s="177"/>
      <c r="P396" s="192"/>
    </row>
    <row r="397" spans="1:16" s="163" customFormat="1" ht="38.25" customHeight="1" x14ac:dyDescent="0.2">
      <c r="A397" s="223" t="s">
        <v>439</v>
      </c>
      <c r="B397" s="293" t="s">
        <v>900</v>
      </c>
      <c r="C397" s="229" t="s">
        <v>11</v>
      </c>
      <c r="D397" s="229" t="s">
        <v>32</v>
      </c>
      <c r="E397" s="230" t="s">
        <v>369</v>
      </c>
      <c r="F397" s="232" t="s">
        <v>123</v>
      </c>
      <c r="G397" s="232" t="s">
        <v>899</v>
      </c>
      <c r="H397" s="232" t="s">
        <v>143</v>
      </c>
      <c r="I397" s="240">
        <v>0.25</v>
      </c>
      <c r="J397" s="234"/>
      <c r="K397" s="234"/>
      <c r="L397" s="234"/>
      <c r="M397" s="172">
        <f t="shared" si="9"/>
        <v>0.25</v>
      </c>
      <c r="O397" s="161"/>
      <c r="P397" s="162"/>
    </row>
    <row r="398" spans="1:16" ht="12.75" customHeight="1" x14ac:dyDescent="0.2">
      <c r="A398" s="223" t="s">
        <v>439</v>
      </c>
      <c r="B398" s="293" t="s">
        <v>900</v>
      </c>
      <c r="C398" s="250" t="s">
        <v>11</v>
      </c>
      <c r="D398" s="251" t="s">
        <v>38</v>
      </c>
      <c r="E398" s="251" t="s">
        <v>39</v>
      </c>
      <c r="F398" s="252" t="s">
        <v>39</v>
      </c>
      <c r="G398" s="253"/>
      <c r="H398" s="254"/>
      <c r="I398" s="174">
        <f>SUM(I397)</f>
        <v>0.25</v>
      </c>
      <c r="J398" s="174">
        <f>SUM(J397)</f>
        <v>0</v>
      </c>
      <c r="K398" s="174">
        <f>SUM(K397)</f>
        <v>0</v>
      </c>
      <c r="L398" s="174"/>
      <c r="M398" s="175">
        <f t="shared" si="9"/>
        <v>0.25</v>
      </c>
      <c r="O398" s="175"/>
      <c r="P398" s="188"/>
    </row>
    <row r="399" spans="1:16" ht="12.75" customHeight="1" x14ac:dyDescent="0.2">
      <c r="A399" s="223" t="s">
        <v>439</v>
      </c>
      <c r="B399" s="293" t="s">
        <v>900</v>
      </c>
      <c r="C399" s="291" t="s">
        <v>59</v>
      </c>
      <c r="D399" s="292" t="s">
        <v>39</v>
      </c>
      <c r="E399" s="266" t="s">
        <v>39</v>
      </c>
      <c r="F399" s="252" t="s">
        <v>39</v>
      </c>
      <c r="G399" s="253"/>
      <c r="H399" s="267"/>
      <c r="I399" s="268">
        <f>I398</f>
        <v>0.25</v>
      </c>
      <c r="J399" s="269">
        <f>J398</f>
        <v>0</v>
      </c>
      <c r="K399" s="269">
        <f>K398</f>
        <v>0</v>
      </c>
      <c r="L399" s="269"/>
      <c r="M399" s="270">
        <f t="shared" ref="M399" si="10">SUM(I399:L399)</f>
        <v>0.25</v>
      </c>
      <c r="O399" s="189"/>
      <c r="P399" s="190"/>
    </row>
    <row r="400" spans="1:16" s="163" customFormat="1" ht="12.75" customHeight="1" x14ac:dyDescent="0.2">
      <c r="A400" s="223" t="s">
        <v>439</v>
      </c>
      <c r="B400" s="293" t="s">
        <v>450</v>
      </c>
      <c r="C400" s="229" t="s">
        <v>11</v>
      </c>
      <c r="D400" s="229" t="s">
        <v>350</v>
      </c>
      <c r="E400" s="230" t="s">
        <v>72</v>
      </c>
      <c r="F400" s="232" t="s">
        <v>579</v>
      </c>
      <c r="G400" s="232" t="s">
        <v>645</v>
      </c>
      <c r="H400" s="232" t="s">
        <v>205</v>
      </c>
      <c r="I400" s="240"/>
      <c r="J400" s="234"/>
      <c r="K400" s="234">
        <v>0.2</v>
      </c>
      <c r="L400" s="234"/>
      <c r="M400" s="172">
        <f t="shared" si="9"/>
        <v>0.2</v>
      </c>
      <c r="O400" s="161"/>
      <c r="P400" s="162"/>
    </row>
    <row r="401" spans="1:16" s="163" customFormat="1" ht="25.5" customHeight="1" x14ac:dyDescent="0.2">
      <c r="A401" s="223" t="s">
        <v>439</v>
      </c>
      <c r="B401" s="228" t="s">
        <v>450</v>
      </c>
      <c r="C401" s="229" t="s">
        <v>11</v>
      </c>
      <c r="D401" s="230" t="s">
        <v>305</v>
      </c>
      <c r="E401" s="230" t="s">
        <v>13</v>
      </c>
      <c r="F401" s="231" t="s">
        <v>168</v>
      </c>
      <c r="G401" s="232" t="s">
        <v>734</v>
      </c>
      <c r="H401" s="232" t="s">
        <v>205</v>
      </c>
      <c r="I401" s="240"/>
      <c r="J401" s="234"/>
      <c r="K401" s="234">
        <v>0.1</v>
      </c>
      <c r="L401" s="234"/>
      <c r="M401" s="172">
        <f t="shared" si="9"/>
        <v>0.1</v>
      </c>
      <c r="O401" s="161"/>
      <c r="P401" s="162"/>
    </row>
    <row r="402" spans="1:16" s="163" customFormat="1" ht="25.5" customHeight="1" x14ac:dyDescent="0.2">
      <c r="A402" s="223" t="s">
        <v>439</v>
      </c>
      <c r="B402" s="228" t="s">
        <v>450</v>
      </c>
      <c r="C402" s="229" t="s">
        <v>11</v>
      </c>
      <c r="D402" s="230" t="s">
        <v>305</v>
      </c>
      <c r="E402" s="230" t="s">
        <v>21</v>
      </c>
      <c r="F402" s="231" t="s">
        <v>736</v>
      </c>
      <c r="G402" s="232" t="s">
        <v>734</v>
      </c>
      <c r="H402" s="232" t="s">
        <v>205</v>
      </c>
      <c r="I402" s="240"/>
      <c r="J402" s="234"/>
      <c r="K402" s="234">
        <v>0.1</v>
      </c>
      <c r="L402" s="234"/>
      <c r="M402" s="172">
        <f t="shared" si="9"/>
        <v>0.1</v>
      </c>
      <c r="O402" s="161"/>
      <c r="P402" s="162"/>
    </row>
    <row r="403" spans="1:16" s="163" customFormat="1" ht="12.6" customHeight="1" x14ac:dyDescent="0.2">
      <c r="A403" s="223" t="s">
        <v>439</v>
      </c>
      <c r="B403" s="293" t="s">
        <v>450</v>
      </c>
      <c r="C403" s="229" t="s">
        <v>11</v>
      </c>
      <c r="D403" s="241" t="s">
        <v>74</v>
      </c>
      <c r="E403" s="230" t="s">
        <v>72</v>
      </c>
      <c r="F403" s="232" t="s">
        <v>654</v>
      </c>
      <c r="G403" s="232" t="s">
        <v>508</v>
      </c>
      <c r="H403" s="232" t="s">
        <v>165</v>
      </c>
      <c r="I403" s="240"/>
      <c r="J403" s="234">
        <v>0.05</v>
      </c>
      <c r="K403" s="234"/>
      <c r="L403" s="234"/>
      <c r="M403" s="172">
        <f t="shared" si="9"/>
        <v>0.05</v>
      </c>
      <c r="O403" s="161"/>
      <c r="P403" s="162"/>
    </row>
    <row r="404" spans="1:16" s="163" customFormat="1" ht="12.6" customHeight="1" x14ac:dyDescent="0.2">
      <c r="A404" s="223" t="s">
        <v>439</v>
      </c>
      <c r="B404" s="293" t="s">
        <v>450</v>
      </c>
      <c r="C404" s="229" t="s">
        <v>11</v>
      </c>
      <c r="D404" s="241" t="s">
        <v>217</v>
      </c>
      <c r="E404" s="230" t="s">
        <v>72</v>
      </c>
      <c r="F404" s="232" t="s">
        <v>866</v>
      </c>
      <c r="G404" s="232" t="s">
        <v>867</v>
      </c>
      <c r="H404" s="232" t="s">
        <v>165</v>
      </c>
      <c r="I404" s="240"/>
      <c r="J404" s="234">
        <v>0.1</v>
      </c>
      <c r="K404" s="234"/>
      <c r="L404" s="234"/>
      <c r="M404" s="172">
        <f t="shared" si="9"/>
        <v>0.1</v>
      </c>
      <c r="O404" s="161"/>
      <c r="P404" s="162"/>
    </row>
    <row r="405" spans="1:16" s="163" customFormat="1" ht="51" customHeight="1" x14ac:dyDescent="0.2">
      <c r="A405" s="223" t="s">
        <v>439</v>
      </c>
      <c r="B405" s="293" t="s">
        <v>450</v>
      </c>
      <c r="C405" s="229" t="s">
        <v>11</v>
      </c>
      <c r="D405" s="229" t="s">
        <v>32</v>
      </c>
      <c r="E405" s="230" t="s">
        <v>369</v>
      </c>
      <c r="F405" s="232" t="s">
        <v>644</v>
      </c>
      <c r="G405" s="232" t="s">
        <v>894</v>
      </c>
      <c r="H405" s="232" t="s">
        <v>143</v>
      </c>
      <c r="I405" s="240">
        <v>1</v>
      </c>
      <c r="J405" s="234"/>
      <c r="K405" s="234"/>
      <c r="L405" s="234"/>
      <c r="M405" s="172">
        <f t="shared" si="9"/>
        <v>1</v>
      </c>
      <c r="O405" s="161"/>
      <c r="P405" s="162"/>
    </row>
    <row r="406" spans="1:16" s="163" customFormat="1" ht="37.5" customHeight="1" x14ac:dyDescent="0.2">
      <c r="A406" s="223" t="s">
        <v>439</v>
      </c>
      <c r="B406" s="293" t="s">
        <v>450</v>
      </c>
      <c r="C406" s="229" t="s">
        <v>11</v>
      </c>
      <c r="D406" s="229" t="s">
        <v>32</v>
      </c>
      <c r="E406" s="230" t="s">
        <v>72</v>
      </c>
      <c r="F406" s="232" t="s">
        <v>631</v>
      </c>
      <c r="G406" s="232" t="s">
        <v>632</v>
      </c>
      <c r="H406" s="232" t="s">
        <v>205</v>
      </c>
      <c r="I406" s="240"/>
      <c r="J406" s="234"/>
      <c r="K406" s="234">
        <v>0.5</v>
      </c>
      <c r="L406" s="234"/>
      <c r="M406" s="172">
        <f t="shared" si="9"/>
        <v>0.5</v>
      </c>
      <c r="O406" s="161"/>
      <c r="P406" s="162"/>
    </row>
    <row r="407" spans="1:16" s="163" customFormat="1" ht="37.5" customHeight="1" x14ac:dyDescent="0.2">
      <c r="A407" s="223" t="s">
        <v>439</v>
      </c>
      <c r="B407" s="293" t="s">
        <v>450</v>
      </c>
      <c r="C407" s="229" t="s">
        <v>11</v>
      </c>
      <c r="D407" s="229" t="s">
        <v>32</v>
      </c>
      <c r="E407" s="230" t="s">
        <v>86</v>
      </c>
      <c r="F407" s="232" t="s">
        <v>887</v>
      </c>
      <c r="G407" s="232" t="s">
        <v>889</v>
      </c>
      <c r="H407" s="232" t="s">
        <v>143</v>
      </c>
      <c r="I407" s="240">
        <v>0.1</v>
      </c>
      <c r="J407" s="234"/>
      <c r="K407" s="234"/>
      <c r="L407" s="234"/>
      <c r="M407" s="172">
        <f t="shared" si="9"/>
        <v>0.1</v>
      </c>
      <c r="O407" s="161"/>
      <c r="P407" s="162"/>
    </row>
    <row r="408" spans="1:16" ht="12.75" customHeight="1" x14ac:dyDescent="0.2">
      <c r="A408" s="223" t="s">
        <v>439</v>
      </c>
      <c r="B408" s="293" t="s">
        <v>450</v>
      </c>
      <c r="C408" s="250" t="s">
        <v>11</v>
      </c>
      <c r="D408" s="251" t="s">
        <v>38</v>
      </c>
      <c r="E408" s="251" t="s">
        <v>39</v>
      </c>
      <c r="F408" s="252" t="s">
        <v>39</v>
      </c>
      <c r="G408" s="253"/>
      <c r="H408" s="254"/>
      <c r="I408" s="174">
        <f>SUM(I400:I407)</f>
        <v>1.1000000000000001</v>
      </c>
      <c r="J408" s="174">
        <f t="shared" ref="J408:K408" si="11">SUM(J400:J407)</f>
        <v>0.15000000000000002</v>
      </c>
      <c r="K408" s="174">
        <f t="shared" si="11"/>
        <v>0.9</v>
      </c>
      <c r="L408" s="174"/>
      <c r="M408" s="175">
        <f t="shared" si="9"/>
        <v>2.15</v>
      </c>
      <c r="O408" s="175"/>
      <c r="P408" s="188"/>
    </row>
    <row r="409" spans="1:16" s="163" customFormat="1" ht="24.95" customHeight="1" x14ac:dyDescent="0.2">
      <c r="A409" s="223" t="s">
        <v>439</v>
      </c>
      <c r="B409" s="228" t="s">
        <v>450</v>
      </c>
      <c r="C409" s="229" t="s">
        <v>40</v>
      </c>
      <c r="D409" s="230" t="s">
        <v>289</v>
      </c>
      <c r="E409" s="230" t="s">
        <v>21</v>
      </c>
      <c r="F409" s="231" t="s">
        <v>618</v>
      </c>
      <c r="G409" s="232" t="s">
        <v>619</v>
      </c>
      <c r="H409" s="232" t="s">
        <v>204</v>
      </c>
      <c r="I409" s="240"/>
      <c r="J409" s="234"/>
      <c r="K409" s="234"/>
      <c r="L409" s="234">
        <v>0.2</v>
      </c>
      <c r="M409" s="172">
        <f t="shared" si="9"/>
        <v>0.2</v>
      </c>
      <c r="O409" s="161"/>
      <c r="P409" s="162"/>
    </row>
    <row r="410" spans="1:16" s="163" customFormat="1" ht="24.95" customHeight="1" x14ac:dyDescent="0.2">
      <c r="A410" s="223" t="s">
        <v>439</v>
      </c>
      <c r="B410" s="228" t="s">
        <v>450</v>
      </c>
      <c r="C410" s="229" t="s">
        <v>40</v>
      </c>
      <c r="D410" s="230" t="s">
        <v>289</v>
      </c>
      <c r="E410" s="230" t="s">
        <v>72</v>
      </c>
      <c r="F410" s="231" t="s">
        <v>518</v>
      </c>
      <c r="G410" s="232" t="s">
        <v>619</v>
      </c>
      <c r="H410" s="232" t="s">
        <v>204</v>
      </c>
      <c r="I410" s="240"/>
      <c r="J410" s="234"/>
      <c r="K410" s="234"/>
      <c r="L410" s="234">
        <v>0.65</v>
      </c>
      <c r="M410" s="172">
        <f t="shared" si="9"/>
        <v>0.65</v>
      </c>
      <c r="O410" s="161"/>
      <c r="P410" s="162"/>
    </row>
    <row r="411" spans="1:16" s="367" customFormat="1" ht="25.5" x14ac:dyDescent="0.2">
      <c r="A411" s="354" t="s">
        <v>439</v>
      </c>
      <c r="B411" s="311" t="s">
        <v>450</v>
      </c>
      <c r="C411" s="235" t="s">
        <v>40</v>
      </c>
      <c r="D411" s="231" t="s">
        <v>42</v>
      </c>
      <c r="E411" s="231" t="s">
        <v>72</v>
      </c>
      <c r="F411" s="231" t="s">
        <v>520</v>
      </c>
      <c r="G411" s="232" t="s">
        <v>844</v>
      </c>
      <c r="H411" s="232" t="s">
        <v>204</v>
      </c>
      <c r="I411" s="240"/>
      <c r="J411" s="243"/>
      <c r="K411" s="243"/>
      <c r="L411" s="243">
        <v>0.1</v>
      </c>
      <c r="M411" s="355">
        <f t="shared" si="9"/>
        <v>0.1</v>
      </c>
      <c r="O411" s="368"/>
      <c r="P411" s="369"/>
    </row>
    <row r="412" spans="1:16" s="367" customFormat="1" ht="12.6" customHeight="1" x14ac:dyDescent="0.2">
      <c r="A412" s="354" t="s">
        <v>439</v>
      </c>
      <c r="B412" s="311" t="s">
        <v>450</v>
      </c>
      <c r="C412" s="235" t="s">
        <v>40</v>
      </c>
      <c r="D412" s="231" t="s">
        <v>42</v>
      </c>
      <c r="E412" s="231" t="s">
        <v>72</v>
      </c>
      <c r="F412" s="231" t="s">
        <v>538</v>
      </c>
      <c r="G412" s="232" t="s">
        <v>535</v>
      </c>
      <c r="H412" s="232" t="s">
        <v>204</v>
      </c>
      <c r="I412" s="240"/>
      <c r="J412" s="243"/>
      <c r="K412" s="243"/>
      <c r="L412" s="243">
        <v>0.05</v>
      </c>
      <c r="M412" s="355">
        <f t="shared" ref="M412:M440" si="12">SUM(I412:L412)</f>
        <v>0.05</v>
      </c>
      <c r="O412" s="368"/>
      <c r="P412" s="369"/>
    </row>
    <row r="413" spans="1:16" s="367" customFormat="1" ht="12.6" customHeight="1" x14ac:dyDescent="0.2">
      <c r="A413" s="354" t="s">
        <v>439</v>
      </c>
      <c r="B413" s="311" t="s">
        <v>450</v>
      </c>
      <c r="C413" s="235" t="s">
        <v>40</v>
      </c>
      <c r="D413" s="231" t="s">
        <v>42</v>
      </c>
      <c r="E413" s="231" t="s">
        <v>72</v>
      </c>
      <c r="F413" s="231" t="s">
        <v>538</v>
      </c>
      <c r="G413" s="232" t="s">
        <v>597</v>
      </c>
      <c r="H413" s="232" t="s">
        <v>204</v>
      </c>
      <c r="I413" s="240"/>
      <c r="J413" s="243"/>
      <c r="K413" s="243"/>
      <c r="L413" s="243">
        <v>0.05</v>
      </c>
      <c r="M413" s="355">
        <f t="shared" si="12"/>
        <v>0.05</v>
      </c>
      <c r="O413" s="368"/>
      <c r="P413" s="369"/>
    </row>
    <row r="414" spans="1:16" s="367" customFormat="1" ht="25.5" customHeight="1" x14ac:dyDescent="0.2">
      <c r="A414" s="354" t="s">
        <v>439</v>
      </c>
      <c r="B414" s="311" t="s">
        <v>450</v>
      </c>
      <c r="C414" s="235" t="s">
        <v>40</v>
      </c>
      <c r="D414" s="231" t="s">
        <v>42</v>
      </c>
      <c r="E414" s="231" t="s">
        <v>72</v>
      </c>
      <c r="F414" s="231" t="s">
        <v>841</v>
      </c>
      <c r="G414" s="232" t="s">
        <v>842</v>
      </c>
      <c r="H414" s="232" t="s">
        <v>204</v>
      </c>
      <c r="I414" s="240"/>
      <c r="J414" s="243"/>
      <c r="K414" s="243"/>
      <c r="L414" s="243">
        <v>0.1</v>
      </c>
      <c r="M414" s="355">
        <f t="shared" si="12"/>
        <v>0.1</v>
      </c>
      <c r="O414" s="368"/>
      <c r="P414" s="369"/>
    </row>
    <row r="415" spans="1:16" s="163" customFormat="1" ht="15.75" customHeight="1" x14ac:dyDescent="0.2">
      <c r="A415" s="223" t="s">
        <v>439</v>
      </c>
      <c r="B415" s="228" t="s">
        <v>450</v>
      </c>
      <c r="C415" s="229" t="s">
        <v>40</v>
      </c>
      <c r="D415" s="230" t="s">
        <v>70</v>
      </c>
      <c r="E415" s="230" t="s">
        <v>72</v>
      </c>
      <c r="F415" s="231" t="s">
        <v>602</v>
      </c>
      <c r="G415" s="232" t="s">
        <v>514</v>
      </c>
      <c r="H415" s="232" t="s">
        <v>204</v>
      </c>
      <c r="I415" s="240"/>
      <c r="J415" s="234"/>
      <c r="K415" s="234"/>
      <c r="L415" s="234">
        <v>0.5</v>
      </c>
      <c r="M415" s="172">
        <f t="shared" si="12"/>
        <v>0.5</v>
      </c>
      <c r="O415" s="161"/>
      <c r="P415" s="162"/>
    </row>
    <row r="416" spans="1:16" s="163" customFormat="1" ht="15.75" customHeight="1" x14ac:dyDescent="0.2">
      <c r="A416" s="223" t="s">
        <v>439</v>
      </c>
      <c r="B416" s="228" t="s">
        <v>450</v>
      </c>
      <c r="C416" s="229" t="s">
        <v>40</v>
      </c>
      <c r="D416" s="230" t="s">
        <v>70</v>
      </c>
      <c r="E416" s="230" t="s">
        <v>72</v>
      </c>
      <c r="F416" s="231" t="s">
        <v>602</v>
      </c>
      <c r="G416" s="232" t="s">
        <v>515</v>
      </c>
      <c r="H416" s="232" t="s">
        <v>204</v>
      </c>
      <c r="I416" s="240"/>
      <c r="J416" s="234"/>
      <c r="K416" s="234"/>
      <c r="L416" s="234">
        <v>0.05</v>
      </c>
      <c r="M416" s="172">
        <f t="shared" si="12"/>
        <v>0.05</v>
      </c>
      <c r="O416" s="161"/>
      <c r="P416" s="162"/>
    </row>
    <row r="417" spans="1:16" s="163" customFormat="1" ht="15.75" customHeight="1" x14ac:dyDescent="0.2">
      <c r="A417" s="223" t="s">
        <v>439</v>
      </c>
      <c r="B417" s="228" t="s">
        <v>450</v>
      </c>
      <c r="C417" s="229" t="s">
        <v>40</v>
      </c>
      <c r="D417" s="230" t="s">
        <v>216</v>
      </c>
      <c r="E417" s="230" t="s">
        <v>72</v>
      </c>
      <c r="F417" s="231" t="s">
        <v>468</v>
      </c>
      <c r="G417" s="232" t="s">
        <v>522</v>
      </c>
      <c r="H417" s="232" t="s">
        <v>204</v>
      </c>
      <c r="I417" s="240"/>
      <c r="J417" s="234"/>
      <c r="K417" s="234"/>
      <c r="L417" s="234">
        <v>0.2</v>
      </c>
      <c r="M417" s="172">
        <f t="shared" ref="M417:M419" si="13">SUM(I417:L417)</f>
        <v>0.2</v>
      </c>
      <c r="O417" s="161"/>
      <c r="P417" s="162"/>
    </row>
    <row r="418" spans="1:16" s="163" customFormat="1" ht="15.75" customHeight="1" x14ac:dyDescent="0.2">
      <c r="A418" s="223" t="s">
        <v>439</v>
      </c>
      <c r="B418" s="228" t="s">
        <v>450</v>
      </c>
      <c r="C418" s="229" t="s">
        <v>40</v>
      </c>
      <c r="D418" s="230" t="s">
        <v>216</v>
      </c>
      <c r="E418" s="230" t="s">
        <v>72</v>
      </c>
      <c r="F418" s="231" t="s">
        <v>929</v>
      </c>
      <c r="G418" s="232" t="s">
        <v>522</v>
      </c>
      <c r="H418" s="232" t="s">
        <v>204</v>
      </c>
      <c r="I418" s="240"/>
      <c r="J418" s="234"/>
      <c r="K418" s="234"/>
      <c r="L418" s="234">
        <v>0.1</v>
      </c>
      <c r="M418" s="172">
        <f t="shared" si="13"/>
        <v>0.1</v>
      </c>
      <c r="O418" s="161"/>
      <c r="P418" s="162"/>
    </row>
    <row r="419" spans="1:16" s="163" customFormat="1" ht="15.75" customHeight="1" x14ac:dyDescent="0.2">
      <c r="A419" s="223" t="s">
        <v>439</v>
      </c>
      <c r="B419" s="228" t="s">
        <v>450</v>
      </c>
      <c r="C419" s="229" t="s">
        <v>40</v>
      </c>
      <c r="D419" s="230" t="s">
        <v>216</v>
      </c>
      <c r="E419" s="230" t="s">
        <v>72</v>
      </c>
      <c r="F419" s="231" t="s">
        <v>931</v>
      </c>
      <c r="G419" s="232" t="s">
        <v>522</v>
      </c>
      <c r="H419" s="232" t="s">
        <v>204</v>
      </c>
      <c r="I419" s="240"/>
      <c r="J419" s="234"/>
      <c r="K419" s="234"/>
      <c r="L419" s="234">
        <v>0.2</v>
      </c>
      <c r="M419" s="172">
        <f t="shared" si="13"/>
        <v>0.2</v>
      </c>
      <c r="O419" s="161"/>
      <c r="P419" s="162"/>
    </row>
    <row r="420" spans="1:16" s="163" customFormat="1" ht="15.75" customHeight="1" x14ac:dyDescent="0.2">
      <c r="A420" s="223" t="s">
        <v>439</v>
      </c>
      <c r="B420" s="228" t="s">
        <v>450</v>
      </c>
      <c r="C420" s="229" t="s">
        <v>40</v>
      </c>
      <c r="D420" s="230" t="s">
        <v>216</v>
      </c>
      <c r="E420" s="230" t="s">
        <v>72</v>
      </c>
      <c r="F420" s="231" t="s">
        <v>932</v>
      </c>
      <c r="G420" s="232" t="s">
        <v>930</v>
      </c>
      <c r="H420" s="232" t="s">
        <v>204</v>
      </c>
      <c r="I420" s="240"/>
      <c r="J420" s="234"/>
      <c r="K420" s="234"/>
      <c r="L420" s="234">
        <v>0.2</v>
      </c>
      <c r="M420" s="172">
        <f t="shared" si="12"/>
        <v>0.2</v>
      </c>
      <c r="O420" s="161"/>
      <c r="P420" s="162"/>
    </row>
    <row r="421" spans="1:16" ht="12.75" customHeight="1" x14ac:dyDescent="0.2">
      <c r="A421" s="223" t="s">
        <v>439</v>
      </c>
      <c r="B421" s="228" t="s">
        <v>450</v>
      </c>
      <c r="C421" s="250" t="s">
        <v>40</v>
      </c>
      <c r="D421" s="251" t="s">
        <v>58</v>
      </c>
      <c r="E421" s="251" t="s">
        <v>39</v>
      </c>
      <c r="F421" s="252" t="s">
        <v>39</v>
      </c>
      <c r="G421" s="253"/>
      <c r="H421" s="254"/>
      <c r="I421" s="255"/>
      <c r="J421" s="174"/>
      <c r="K421" s="174"/>
      <c r="L421" s="174">
        <f>SUM(L409:L420)</f>
        <v>2.4000000000000004</v>
      </c>
      <c r="M421" s="175">
        <f t="shared" si="12"/>
        <v>2.4000000000000004</v>
      </c>
      <c r="O421" s="175"/>
      <c r="P421" s="188"/>
    </row>
    <row r="422" spans="1:16" ht="12.75" customHeight="1" x14ac:dyDescent="0.2">
      <c r="A422" s="223" t="s">
        <v>439</v>
      </c>
      <c r="B422" s="315" t="s">
        <v>450</v>
      </c>
      <c r="C422" s="292" t="s">
        <v>59</v>
      </c>
      <c r="D422" s="266" t="s">
        <v>39</v>
      </c>
      <c r="E422" s="266" t="s">
        <v>39</v>
      </c>
      <c r="F422" s="252" t="s">
        <v>39</v>
      </c>
      <c r="G422" s="253"/>
      <c r="H422" s="267"/>
      <c r="I422" s="268">
        <f>I408</f>
        <v>1.1000000000000001</v>
      </c>
      <c r="J422" s="269">
        <f>J408</f>
        <v>0.15000000000000002</v>
      </c>
      <c r="K422" s="269">
        <f>K408</f>
        <v>0.9</v>
      </c>
      <c r="L422" s="269">
        <f>L421</f>
        <v>2.4000000000000004</v>
      </c>
      <c r="M422" s="270">
        <f t="shared" si="12"/>
        <v>4.5500000000000007</v>
      </c>
      <c r="O422" s="189"/>
      <c r="P422" s="190"/>
    </row>
    <row r="423" spans="1:16" ht="24.95" customHeight="1" x14ac:dyDescent="0.2">
      <c r="A423" s="223" t="s">
        <v>439</v>
      </c>
      <c r="B423" s="228" t="s">
        <v>440</v>
      </c>
      <c r="C423" s="229" t="s">
        <v>11</v>
      </c>
      <c r="D423" s="256" t="s">
        <v>27</v>
      </c>
      <c r="E423" s="281" t="s">
        <v>21</v>
      </c>
      <c r="F423" s="231" t="s">
        <v>482</v>
      </c>
      <c r="G423" s="232" t="s">
        <v>459</v>
      </c>
      <c r="H423" s="232" t="s">
        <v>143</v>
      </c>
      <c r="I423" s="240">
        <v>0.15</v>
      </c>
      <c r="J423" s="234"/>
      <c r="K423" s="234"/>
      <c r="L423" s="234"/>
      <c r="M423" s="172">
        <f t="shared" si="12"/>
        <v>0.15</v>
      </c>
      <c r="O423" s="172"/>
      <c r="P423" s="186"/>
    </row>
    <row r="424" spans="1:16" ht="24.95" customHeight="1" x14ac:dyDescent="0.2">
      <c r="A424" s="223" t="s">
        <v>439</v>
      </c>
      <c r="B424" s="228" t="s">
        <v>440</v>
      </c>
      <c r="C424" s="229" t="s">
        <v>11</v>
      </c>
      <c r="D424" s="256" t="s">
        <v>27</v>
      </c>
      <c r="E424" s="281" t="s">
        <v>72</v>
      </c>
      <c r="F424" s="231" t="s">
        <v>800</v>
      </c>
      <c r="G424" s="232" t="s">
        <v>801</v>
      </c>
      <c r="H424" s="232" t="s">
        <v>165</v>
      </c>
      <c r="I424" s="240"/>
      <c r="J424" s="234">
        <v>0.15</v>
      </c>
      <c r="K424" s="234"/>
      <c r="L424" s="234"/>
      <c r="M424" s="172">
        <f t="shared" si="12"/>
        <v>0.15</v>
      </c>
      <c r="O424" s="172"/>
      <c r="P424" s="186"/>
    </row>
    <row r="425" spans="1:16" ht="25.5" customHeight="1" x14ac:dyDescent="0.2">
      <c r="A425" s="223" t="s">
        <v>439</v>
      </c>
      <c r="B425" s="228" t="s">
        <v>440</v>
      </c>
      <c r="C425" s="229" t="s">
        <v>11</v>
      </c>
      <c r="D425" s="230" t="s">
        <v>28</v>
      </c>
      <c r="E425" s="230" t="s">
        <v>25</v>
      </c>
      <c r="F425" s="316" t="s">
        <v>91</v>
      </c>
      <c r="G425" s="232" t="s">
        <v>320</v>
      </c>
      <c r="H425" s="232" t="s">
        <v>165</v>
      </c>
      <c r="I425" s="240"/>
      <c r="J425" s="234">
        <v>0.1</v>
      </c>
      <c r="K425" s="234"/>
      <c r="L425" s="234"/>
      <c r="M425" s="172">
        <f t="shared" si="12"/>
        <v>0.1</v>
      </c>
      <c r="O425" s="172"/>
      <c r="P425" s="186"/>
    </row>
    <row r="426" spans="1:16" ht="25.5" customHeight="1" x14ac:dyDescent="0.2">
      <c r="A426" s="223" t="s">
        <v>439</v>
      </c>
      <c r="B426" s="228" t="s">
        <v>440</v>
      </c>
      <c r="C426" s="229" t="s">
        <v>11</v>
      </c>
      <c r="D426" s="229" t="s">
        <v>28</v>
      </c>
      <c r="E426" s="277" t="s">
        <v>21</v>
      </c>
      <c r="F426" s="231" t="s">
        <v>646</v>
      </c>
      <c r="G426" s="232" t="s">
        <v>647</v>
      </c>
      <c r="H426" s="232" t="s">
        <v>165</v>
      </c>
      <c r="I426" s="240"/>
      <c r="J426" s="234">
        <v>0.05</v>
      </c>
      <c r="K426" s="234"/>
      <c r="L426" s="234"/>
      <c r="M426" s="172">
        <f t="shared" si="12"/>
        <v>0.05</v>
      </c>
      <c r="O426" s="172"/>
      <c r="P426" s="186"/>
    </row>
    <row r="427" spans="1:16" ht="37.5" customHeight="1" x14ac:dyDescent="0.2">
      <c r="A427" s="223" t="s">
        <v>439</v>
      </c>
      <c r="B427" s="228" t="s">
        <v>440</v>
      </c>
      <c r="C427" s="229" t="s">
        <v>11</v>
      </c>
      <c r="D427" s="230" t="s">
        <v>32</v>
      </c>
      <c r="E427" s="230" t="s">
        <v>25</v>
      </c>
      <c r="F427" s="231" t="s">
        <v>126</v>
      </c>
      <c r="G427" s="232" t="s">
        <v>558</v>
      </c>
      <c r="H427" s="232" t="s">
        <v>143</v>
      </c>
      <c r="I427" s="240">
        <v>0.3</v>
      </c>
      <c r="J427" s="234"/>
      <c r="K427" s="234"/>
      <c r="L427" s="234"/>
      <c r="M427" s="172">
        <f t="shared" si="12"/>
        <v>0.3</v>
      </c>
      <c r="O427" s="172"/>
      <c r="P427" s="186"/>
    </row>
    <row r="428" spans="1:16" ht="12.6" customHeight="1" x14ac:dyDescent="0.2">
      <c r="A428" s="223" t="s">
        <v>439</v>
      </c>
      <c r="B428" s="228" t="s">
        <v>440</v>
      </c>
      <c r="C428" s="229" t="s">
        <v>11</v>
      </c>
      <c r="D428" s="230" t="s">
        <v>32</v>
      </c>
      <c r="E428" s="230" t="s">
        <v>25</v>
      </c>
      <c r="F428" s="231" t="s">
        <v>126</v>
      </c>
      <c r="G428" s="232" t="s">
        <v>357</v>
      </c>
      <c r="H428" s="232" t="s">
        <v>143</v>
      </c>
      <c r="I428" s="240">
        <v>0.3</v>
      </c>
      <c r="J428" s="234"/>
      <c r="K428" s="234"/>
      <c r="L428" s="234"/>
      <c r="M428" s="172">
        <f t="shared" si="12"/>
        <v>0.3</v>
      </c>
      <c r="O428" s="172"/>
      <c r="P428" s="186"/>
    </row>
    <row r="429" spans="1:16" ht="12.6" customHeight="1" x14ac:dyDescent="0.2">
      <c r="A429" s="223" t="s">
        <v>439</v>
      </c>
      <c r="B429" s="228" t="s">
        <v>440</v>
      </c>
      <c r="C429" s="229" t="s">
        <v>11</v>
      </c>
      <c r="D429" s="230" t="s">
        <v>32</v>
      </c>
      <c r="E429" s="230" t="s">
        <v>25</v>
      </c>
      <c r="F429" s="231" t="s">
        <v>126</v>
      </c>
      <c r="G429" s="232" t="s">
        <v>183</v>
      </c>
      <c r="H429" s="232" t="s">
        <v>205</v>
      </c>
      <c r="I429" s="240"/>
      <c r="J429" s="234"/>
      <c r="K429" s="234">
        <v>0.1</v>
      </c>
      <c r="L429" s="234"/>
      <c r="M429" s="172">
        <f t="shared" si="12"/>
        <v>0.1</v>
      </c>
      <c r="O429" s="172"/>
      <c r="P429" s="186"/>
    </row>
    <row r="430" spans="1:16" ht="12.6" customHeight="1" x14ac:dyDescent="0.2">
      <c r="A430" s="223" t="s">
        <v>439</v>
      </c>
      <c r="B430" s="228" t="s">
        <v>440</v>
      </c>
      <c r="C430" s="229" t="s">
        <v>11</v>
      </c>
      <c r="D430" s="230" t="s">
        <v>32</v>
      </c>
      <c r="E430" s="230" t="s">
        <v>72</v>
      </c>
      <c r="F430" s="231" t="s">
        <v>564</v>
      </c>
      <c r="G430" s="232" t="s">
        <v>470</v>
      </c>
      <c r="H430" s="232" t="s">
        <v>165</v>
      </c>
      <c r="I430" s="240"/>
      <c r="J430" s="234">
        <v>0.3</v>
      </c>
      <c r="K430" s="234"/>
      <c r="L430" s="234"/>
      <c r="M430" s="172">
        <f t="shared" si="12"/>
        <v>0.3</v>
      </c>
      <c r="O430" s="172"/>
      <c r="P430" s="186"/>
    </row>
    <row r="431" spans="1:16" ht="24.95" customHeight="1" x14ac:dyDescent="0.2">
      <c r="A431" s="223" t="s">
        <v>439</v>
      </c>
      <c r="B431" s="228" t="s">
        <v>440</v>
      </c>
      <c r="C431" s="229" t="s">
        <v>11</v>
      </c>
      <c r="D431" s="230" t="s">
        <v>32</v>
      </c>
      <c r="E431" s="230" t="s">
        <v>72</v>
      </c>
      <c r="F431" s="231" t="s">
        <v>633</v>
      </c>
      <c r="G431" s="232" t="s">
        <v>634</v>
      </c>
      <c r="H431" s="232" t="s">
        <v>205</v>
      </c>
      <c r="I431" s="240"/>
      <c r="J431" s="234"/>
      <c r="K431" s="234">
        <v>0.3</v>
      </c>
      <c r="L431" s="234"/>
      <c r="M431" s="172">
        <f t="shared" si="12"/>
        <v>0.3</v>
      </c>
      <c r="O431" s="172"/>
      <c r="P431" s="186"/>
    </row>
    <row r="432" spans="1:16" ht="55.5" customHeight="1" x14ac:dyDescent="0.2">
      <c r="A432" s="223" t="s">
        <v>439</v>
      </c>
      <c r="B432" s="228" t="s">
        <v>440</v>
      </c>
      <c r="C432" s="229" t="s">
        <v>11</v>
      </c>
      <c r="D432" s="229" t="s">
        <v>32</v>
      </c>
      <c r="E432" s="230" t="s">
        <v>369</v>
      </c>
      <c r="F432" s="232" t="s">
        <v>123</v>
      </c>
      <c r="G432" s="232" t="s">
        <v>898</v>
      </c>
      <c r="H432" s="232" t="s">
        <v>143</v>
      </c>
      <c r="I432" s="240">
        <v>0.4</v>
      </c>
      <c r="J432" s="234"/>
      <c r="K432" s="234"/>
      <c r="L432" s="234"/>
      <c r="M432" s="172">
        <f t="shared" si="12"/>
        <v>0.4</v>
      </c>
      <c r="O432" s="172"/>
      <c r="P432" s="186"/>
    </row>
    <row r="433" spans="1:16" ht="24.95" customHeight="1" x14ac:dyDescent="0.2">
      <c r="A433" s="223" t="s">
        <v>439</v>
      </c>
      <c r="B433" s="228" t="s">
        <v>440</v>
      </c>
      <c r="C433" s="229" t="s">
        <v>11</v>
      </c>
      <c r="D433" s="229" t="s">
        <v>32</v>
      </c>
      <c r="E433" s="230" t="s">
        <v>86</v>
      </c>
      <c r="F433" s="231" t="s">
        <v>887</v>
      </c>
      <c r="G433" s="232" t="s">
        <v>890</v>
      </c>
      <c r="H433" s="232" t="s">
        <v>143</v>
      </c>
      <c r="I433" s="240">
        <v>0.4</v>
      </c>
      <c r="J433" s="234"/>
      <c r="K433" s="234"/>
      <c r="L433" s="234"/>
      <c r="M433" s="172">
        <f t="shared" si="12"/>
        <v>0.4</v>
      </c>
      <c r="O433" s="172"/>
      <c r="P433" s="186"/>
    </row>
    <row r="434" spans="1:16" ht="12.75" customHeight="1" x14ac:dyDescent="0.2">
      <c r="A434" s="223" t="s">
        <v>439</v>
      </c>
      <c r="B434" s="228" t="s">
        <v>440</v>
      </c>
      <c r="C434" s="250" t="s">
        <v>11</v>
      </c>
      <c r="D434" s="251" t="s">
        <v>38</v>
      </c>
      <c r="E434" s="251" t="s">
        <v>39</v>
      </c>
      <c r="F434" s="252"/>
      <c r="G434" s="253"/>
      <c r="H434" s="254"/>
      <c r="I434" s="255">
        <f>SUM(I423:I433)</f>
        <v>1.5499999999999998</v>
      </c>
      <c r="J434" s="174">
        <f>SUM(J423:J433)</f>
        <v>0.6</v>
      </c>
      <c r="K434" s="174">
        <f>SUM(K423:K433)</f>
        <v>0.4</v>
      </c>
      <c r="L434" s="174"/>
      <c r="M434" s="175">
        <f t="shared" si="12"/>
        <v>2.5499999999999998</v>
      </c>
      <c r="O434" s="175"/>
      <c r="P434" s="188"/>
    </row>
    <row r="435" spans="1:16" ht="24.95" customHeight="1" x14ac:dyDescent="0.2">
      <c r="A435" s="223" t="s">
        <v>439</v>
      </c>
      <c r="B435" s="228" t="s">
        <v>440</v>
      </c>
      <c r="C435" s="229" t="s">
        <v>40</v>
      </c>
      <c r="D435" s="279" t="s">
        <v>127</v>
      </c>
      <c r="E435" s="230" t="s">
        <v>21</v>
      </c>
      <c r="F435" s="232" t="s">
        <v>336</v>
      </c>
      <c r="G435" s="232" t="s">
        <v>880</v>
      </c>
      <c r="H435" s="232" t="s">
        <v>204</v>
      </c>
      <c r="I435" s="240"/>
      <c r="J435" s="234"/>
      <c r="K435" s="234"/>
      <c r="L435" s="234">
        <v>0.25</v>
      </c>
      <c r="M435" s="172">
        <f t="shared" si="12"/>
        <v>0.25</v>
      </c>
      <c r="O435" s="172"/>
      <c r="P435" s="186"/>
    </row>
    <row r="436" spans="1:16" ht="24.95" customHeight="1" x14ac:dyDescent="0.2">
      <c r="A436" s="223" t="s">
        <v>439</v>
      </c>
      <c r="B436" s="228" t="s">
        <v>440</v>
      </c>
      <c r="C436" s="229" t="s">
        <v>40</v>
      </c>
      <c r="D436" s="279" t="s">
        <v>127</v>
      </c>
      <c r="E436" s="230" t="s">
        <v>21</v>
      </c>
      <c r="F436" s="232" t="s">
        <v>336</v>
      </c>
      <c r="G436" s="232" t="s">
        <v>881</v>
      </c>
      <c r="H436" s="232" t="s">
        <v>204</v>
      </c>
      <c r="I436" s="240"/>
      <c r="J436" s="234"/>
      <c r="K436" s="234"/>
      <c r="L436" s="234">
        <v>0.05</v>
      </c>
      <c r="M436" s="172">
        <f t="shared" si="12"/>
        <v>0.05</v>
      </c>
      <c r="O436" s="172"/>
      <c r="P436" s="186"/>
    </row>
    <row r="437" spans="1:16" ht="24.95" customHeight="1" x14ac:dyDescent="0.2">
      <c r="A437" s="223" t="s">
        <v>439</v>
      </c>
      <c r="B437" s="228" t="s">
        <v>440</v>
      </c>
      <c r="C437" s="229" t="s">
        <v>40</v>
      </c>
      <c r="D437" s="279" t="s">
        <v>127</v>
      </c>
      <c r="E437" s="230" t="s">
        <v>72</v>
      </c>
      <c r="F437" s="232" t="s">
        <v>548</v>
      </c>
      <c r="G437" s="232" t="s">
        <v>549</v>
      </c>
      <c r="H437" s="232" t="s">
        <v>204</v>
      </c>
      <c r="I437" s="240"/>
      <c r="J437" s="234"/>
      <c r="K437" s="234"/>
      <c r="L437" s="234">
        <v>0.15</v>
      </c>
      <c r="M437" s="172">
        <f t="shared" si="12"/>
        <v>0.15</v>
      </c>
      <c r="O437" s="172"/>
      <c r="P437" s="186"/>
    </row>
    <row r="438" spans="1:16" ht="25.5" customHeight="1" x14ac:dyDescent="0.2">
      <c r="A438" s="223" t="s">
        <v>439</v>
      </c>
      <c r="B438" s="228" t="s">
        <v>440</v>
      </c>
      <c r="C438" s="229" t="s">
        <v>40</v>
      </c>
      <c r="D438" s="229" t="s">
        <v>106</v>
      </c>
      <c r="E438" s="230" t="s">
        <v>21</v>
      </c>
      <c r="F438" s="231" t="s">
        <v>525</v>
      </c>
      <c r="G438" s="232" t="s">
        <v>526</v>
      </c>
      <c r="H438" s="232" t="s">
        <v>204</v>
      </c>
      <c r="I438" s="240"/>
      <c r="J438" s="234"/>
      <c r="K438" s="234"/>
      <c r="L438" s="234">
        <v>0.2</v>
      </c>
      <c r="M438" s="172">
        <f t="shared" si="12"/>
        <v>0.2</v>
      </c>
      <c r="O438" s="172"/>
      <c r="P438" s="186"/>
    </row>
    <row r="439" spans="1:16" ht="25.5" customHeight="1" x14ac:dyDescent="0.2">
      <c r="A439" s="223" t="s">
        <v>439</v>
      </c>
      <c r="B439" s="228" t="s">
        <v>440</v>
      </c>
      <c r="C439" s="229" t="s">
        <v>40</v>
      </c>
      <c r="D439" s="229" t="s">
        <v>106</v>
      </c>
      <c r="E439" s="230" t="s">
        <v>21</v>
      </c>
      <c r="F439" s="231" t="s">
        <v>389</v>
      </c>
      <c r="G439" s="232" t="s">
        <v>527</v>
      </c>
      <c r="H439" s="232" t="s">
        <v>204</v>
      </c>
      <c r="I439" s="240"/>
      <c r="J439" s="234"/>
      <c r="K439" s="234"/>
      <c r="L439" s="234">
        <v>0.2</v>
      </c>
      <c r="M439" s="172">
        <f t="shared" si="12"/>
        <v>0.2</v>
      </c>
      <c r="O439" s="172"/>
      <c r="P439" s="186"/>
    </row>
    <row r="440" spans="1:16" ht="25.5" customHeight="1" x14ac:dyDescent="0.2">
      <c r="A440" s="223" t="s">
        <v>439</v>
      </c>
      <c r="B440" s="228" t="s">
        <v>440</v>
      </c>
      <c r="C440" s="229" t="s">
        <v>40</v>
      </c>
      <c r="D440" s="230" t="s">
        <v>109</v>
      </c>
      <c r="E440" s="230" t="s">
        <v>72</v>
      </c>
      <c r="F440" s="232" t="s">
        <v>591</v>
      </c>
      <c r="G440" s="232" t="s">
        <v>337</v>
      </c>
      <c r="H440" s="232" t="s">
        <v>204</v>
      </c>
      <c r="I440" s="240"/>
      <c r="J440" s="234"/>
      <c r="K440" s="234"/>
      <c r="L440" s="234">
        <v>0.5</v>
      </c>
      <c r="M440" s="172">
        <f t="shared" si="12"/>
        <v>0.5</v>
      </c>
      <c r="O440" s="172"/>
      <c r="P440" s="186"/>
    </row>
    <row r="441" spans="1:16" ht="25.5" customHeight="1" x14ac:dyDescent="0.2">
      <c r="A441" s="223" t="s">
        <v>439</v>
      </c>
      <c r="B441" s="228" t="s">
        <v>440</v>
      </c>
      <c r="C441" s="229" t="s">
        <v>40</v>
      </c>
      <c r="D441" s="230" t="s">
        <v>817</v>
      </c>
      <c r="E441" s="230" t="s">
        <v>25</v>
      </c>
      <c r="F441" s="232" t="s">
        <v>824</v>
      </c>
      <c r="G441" s="232" t="s">
        <v>825</v>
      </c>
      <c r="H441" s="232" t="s">
        <v>204</v>
      </c>
      <c r="I441" s="240"/>
      <c r="J441" s="234"/>
      <c r="K441" s="234"/>
      <c r="L441" s="234">
        <v>0.15</v>
      </c>
      <c r="M441" s="172">
        <f t="shared" ref="M441:M473" si="14">SUM(I441:L441)</f>
        <v>0.15</v>
      </c>
      <c r="O441" s="172"/>
      <c r="P441" s="186"/>
    </row>
    <row r="442" spans="1:16" ht="25.5" customHeight="1" x14ac:dyDescent="0.2">
      <c r="A442" s="223" t="s">
        <v>439</v>
      </c>
      <c r="B442" s="228" t="s">
        <v>440</v>
      </c>
      <c r="C442" s="229" t="s">
        <v>40</v>
      </c>
      <c r="D442" s="230" t="s">
        <v>817</v>
      </c>
      <c r="E442" s="230" t="s">
        <v>21</v>
      </c>
      <c r="F442" s="232" t="s">
        <v>942</v>
      </c>
      <c r="G442" s="232" t="s">
        <v>829</v>
      </c>
      <c r="H442" s="232" t="s">
        <v>204</v>
      </c>
      <c r="I442" s="240"/>
      <c r="J442" s="234"/>
      <c r="K442" s="234"/>
      <c r="L442" s="234">
        <v>0.2</v>
      </c>
      <c r="M442" s="172">
        <f t="shared" si="14"/>
        <v>0.2</v>
      </c>
      <c r="O442" s="172"/>
      <c r="P442" s="186"/>
    </row>
    <row r="443" spans="1:16" s="181" customFormat="1" ht="24.95" customHeight="1" x14ac:dyDescent="0.2">
      <c r="A443" s="354" t="s">
        <v>439</v>
      </c>
      <c r="B443" s="311" t="s">
        <v>440</v>
      </c>
      <c r="C443" s="235" t="s">
        <v>40</v>
      </c>
      <c r="D443" s="366" t="s">
        <v>42</v>
      </c>
      <c r="E443" s="231" t="s">
        <v>72</v>
      </c>
      <c r="F443" s="231" t="s">
        <v>538</v>
      </c>
      <c r="G443" s="232" t="s">
        <v>846</v>
      </c>
      <c r="H443" s="232" t="s">
        <v>204</v>
      </c>
      <c r="I443" s="240"/>
      <c r="J443" s="243"/>
      <c r="K443" s="243"/>
      <c r="L443" s="243">
        <v>0.2</v>
      </c>
      <c r="M443" s="355">
        <f t="shared" si="14"/>
        <v>0.2</v>
      </c>
      <c r="O443" s="355"/>
      <c r="P443" s="370"/>
    </row>
    <row r="444" spans="1:16" s="181" customFormat="1" ht="21" customHeight="1" x14ac:dyDescent="0.2">
      <c r="A444" s="354" t="s">
        <v>439</v>
      </c>
      <c r="B444" s="311" t="s">
        <v>440</v>
      </c>
      <c r="C444" s="235" t="s">
        <v>40</v>
      </c>
      <c r="D444" s="235" t="s">
        <v>42</v>
      </c>
      <c r="E444" s="235" t="s">
        <v>72</v>
      </c>
      <c r="F444" s="231" t="s">
        <v>615</v>
      </c>
      <c r="G444" s="232" t="s">
        <v>850</v>
      </c>
      <c r="H444" s="232" t="s">
        <v>204</v>
      </c>
      <c r="I444" s="240"/>
      <c r="J444" s="243"/>
      <c r="K444" s="243"/>
      <c r="L444" s="243">
        <v>0.2</v>
      </c>
      <c r="M444" s="355">
        <f t="shared" ref="M444" si="15">SUM(I444:L444)</f>
        <v>0.2</v>
      </c>
      <c r="O444" s="355"/>
      <c r="P444" s="370"/>
    </row>
    <row r="445" spans="1:16" s="181" customFormat="1" ht="21" customHeight="1" x14ac:dyDescent="0.2">
      <c r="A445" s="354" t="s">
        <v>439</v>
      </c>
      <c r="B445" s="311" t="s">
        <v>440</v>
      </c>
      <c r="C445" s="235" t="s">
        <v>40</v>
      </c>
      <c r="D445" s="235" t="s">
        <v>216</v>
      </c>
      <c r="E445" s="235" t="s">
        <v>72</v>
      </c>
      <c r="F445" s="231" t="s">
        <v>934</v>
      </c>
      <c r="G445" s="232" t="s">
        <v>933</v>
      </c>
      <c r="H445" s="232" t="s">
        <v>204</v>
      </c>
      <c r="I445" s="240"/>
      <c r="J445" s="243"/>
      <c r="K445" s="243"/>
      <c r="L445" s="243">
        <v>0.3</v>
      </c>
      <c r="M445" s="355">
        <f t="shared" si="14"/>
        <v>0.3</v>
      </c>
      <c r="O445" s="355"/>
      <c r="P445" s="370"/>
    </row>
    <row r="446" spans="1:16" ht="16.5" customHeight="1" x14ac:dyDescent="0.2">
      <c r="A446" s="223" t="s">
        <v>439</v>
      </c>
      <c r="B446" s="228" t="s">
        <v>440</v>
      </c>
      <c r="C446" s="250" t="s">
        <v>40</v>
      </c>
      <c r="D446" s="251" t="s">
        <v>58</v>
      </c>
      <c r="E446" s="251" t="s">
        <v>39</v>
      </c>
      <c r="F446" s="252" t="s">
        <v>39</v>
      </c>
      <c r="G446" s="253"/>
      <c r="H446" s="254"/>
      <c r="I446" s="255"/>
      <c r="J446" s="174"/>
      <c r="K446" s="174"/>
      <c r="L446" s="174">
        <f>SUM(L435:L445)</f>
        <v>2.3999999999999995</v>
      </c>
      <c r="M446" s="175">
        <f t="shared" si="14"/>
        <v>2.3999999999999995</v>
      </c>
      <c r="O446" s="175"/>
      <c r="P446" s="188"/>
    </row>
    <row r="447" spans="1:16" ht="12.75" customHeight="1" x14ac:dyDescent="0.2">
      <c r="A447" s="223" t="s">
        <v>439</v>
      </c>
      <c r="B447" s="314" t="s">
        <v>440</v>
      </c>
      <c r="C447" s="266" t="s">
        <v>59</v>
      </c>
      <c r="D447" s="266" t="s">
        <v>39</v>
      </c>
      <c r="E447" s="266" t="s">
        <v>39</v>
      </c>
      <c r="F447" s="252" t="s">
        <v>39</v>
      </c>
      <c r="G447" s="253"/>
      <c r="H447" s="267"/>
      <c r="I447" s="268">
        <f>I434</f>
        <v>1.5499999999999998</v>
      </c>
      <c r="J447" s="269">
        <f>J434</f>
        <v>0.6</v>
      </c>
      <c r="K447" s="269">
        <f>K434</f>
        <v>0.4</v>
      </c>
      <c r="L447" s="269">
        <f>L446</f>
        <v>2.3999999999999995</v>
      </c>
      <c r="M447" s="270">
        <f t="shared" si="14"/>
        <v>4.9499999999999993</v>
      </c>
      <c r="O447" s="189"/>
      <c r="P447" s="190"/>
    </row>
    <row r="448" spans="1:16" s="163" customFormat="1" ht="12.6" customHeight="1" x14ac:dyDescent="0.2">
      <c r="A448" s="223" t="s">
        <v>439</v>
      </c>
      <c r="B448" s="293" t="s">
        <v>662</v>
      </c>
      <c r="C448" s="229" t="s">
        <v>11</v>
      </c>
      <c r="D448" s="229" t="s">
        <v>98</v>
      </c>
      <c r="E448" s="230" t="s">
        <v>13</v>
      </c>
      <c r="F448" s="231" t="s">
        <v>120</v>
      </c>
      <c r="G448" s="232" t="s">
        <v>683</v>
      </c>
      <c r="H448" s="232" t="s">
        <v>143</v>
      </c>
      <c r="I448" s="240">
        <v>0.05</v>
      </c>
      <c r="J448" s="234"/>
      <c r="K448" s="234"/>
      <c r="L448" s="234"/>
      <c r="M448" s="172">
        <f t="shared" si="14"/>
        <v>0.05</v>
      </c>
      <c r="O448" s="161"/>
      <c r="P448" s="162"/>
    </row>
    <row r="449" spans="1:16" s="163" customFormat="1" ht="25.5" customHeight="1" x14ac:dyDescent="0.2">
      <c r="A449" s="223" t="s">
        <v>439</v>
      </c>
      <c r="B449" s="293" t="s">
        <v>662</v>
      </c>
      <c r="C449" s="229" t="s">
        <v>11</v>
      </c>
      <c r="D449" s="229" t="s">
        <v>362</v>
      </c>
      <c r="E449" s="230" t="s">
        <v>72</v>
      </c>
      <c r="F449" s="231" t="s">
        <v>712</v>
      </c>
      <c r="G449" s="232" t="s">
        <v>713</v>
      </c>
      <c r="H449" s="232" t="s">
        <v>205</v>
      </c>
      <c r="I449" s="240"/>
      <c r="J449" s="234"/>
      <c r="K449" s="234">
        <v>0.1</v>
      </c>
      <c r="L449" s="234"/>
      <c r="M449" s="172">
        <f t="shared" si="14"/>
        <v>0.1</v>
      </c>
      <c r="O449" s="161"/>
      <c r="P449" s="162"/>
    </row>
    <row r="450" spans="1:16" s="163" customFormat="1" ht="12.75" customHeight="1" x14ac:dyDescent="0.2">
      <c r="A450" s="223" t="s">
        <v>439</v>
      </c>
      <c r="B450" s="293" t="s">
        <v>662</v>
      </c>
      <c r="C450" s="229" t="s">
        <v>11</v>
      </c>
      <c r="D450" s="229" t="s">
        <v>18</v>
      </c>
      <c r="E450" s="230" t="s">
        <v>21</v>
      </c>
      <c r="F450" s="231" t="s">
        <v>393</v>
      </c>
      <c r="G450" s="232" t="s">
        <v>862</v>
      </c>
      <c r="H450" s="232" t="s">
        <v>165</v>
      </c>
      <c r="I450" s="240"/>
      <c r="J450" s="234">
        <v>0.05</v>
      </c>
      <c r="K450" s="234"/>
      <c r="L450" s="234"/>
      <c r="M450" s="172">
        <f t="shared" si="14"/>
        <v>0.05</v>
      </c>
      <c r="O450" s="161"/>
      <c r="P450" s="162"/>
    </row>
    <row r="451" spans="1:16" ht="12.75" customHeight="1" x14ac:dyDescent="0.2">
      <c r="A451" s="223" t="s">
        <v>439</v>
      </c>
      <c r="B451" s="293" t="s">
        <v>662</v>
      </c>
      <c r="C451" s="250" t="s">
        <v>11</v>
      </c>
      <c r="D451" s="251" t="s">
        <v>38</v>
      </c>
      <c r="E451" s="251" t="s">
        <v>39</v>
      </c>
      <c r="F451" s="252" t="s">
        <v>39</v>
      </c>
      <c r="G451" s="253"/>
      <c r="H451" s="254"/>
      <c r="I451" s="255">
        <f>SUM(I448:I450)</f>
        <v>0.05</v>
      </c>
      <c r="J451" s="255">
        <f>SUM(J448:J450)</f>
        <v>0.05</v>
      </c>
      <c r="K451" s="255">
        <f>SUM(K448:K450)</f>
        <v>0.1</v>
      </c>
      <c r="L451" s="174"/>
      <c r="M451" s="175">
        <f t="shared" si="14"/>
        <v>0.2</v>
      </c>
      <c r="O451" s="175"/>
      <c r="P451" s="188"/>
    </row>
    <row r="452" spans="1:16" s="163" customFormat="1" ht="25.5" customHeight="1" x14ac:dyDescent="0.2">
      <c r="A452" s="223" t="s">
        <v>439</v>
      </c>
      <c r="B452" s="293" t="s">
        <v>662</v>
      </c>
      <c r="C452" s="229" t="s">
        <v>40</v>
      </c>
      <c r="D452" s="230" t="s">
        <v>42</v>
      </c>
      <c r="E452" s="230" t="s">
        <v>72</v>
      </c>
      <c r="F452" s="231" t="s">
        <v>538</v>
      </c>
      <c r="G452" s="232" t="s">
        <v>848</v>
      </c>
      <c r="H452" s="232" t="s">
        <v>204</v>
      </c>
      <c r="I452" s="240"/>
      <c r="J452" s="234"/>
      <c r="K452" s="234"/>
      <c r="L452" s="234">
        <v>0.05</v>
      </c>
      <c r="M452" s="172">
        <f t="shared" si="14"/>
        <v>0.05</v>
      </c>
      <c r="O452" s="161"/>
      <c r="P452" s="162"/>
    </row>
    <row r="453" spans="1:16" s="163" customFormat="1" ht="15.75" customHeight="1" x14ac:dyDescent="0.2">
      <c r="A453" s="223" t="s">
        <v>439</v>
      </c>
      <c r="B453" s="293" t="s">
        <v>662</v>
      </c>
      <c r="C453" s="229" t="s">
        <v>40</v>
      </c>
      <c r="D453" s="230" t="s">
        <v>47</v>
      </c>
      <c r="E453" s="230" t="s">
        <v>21</v>
      </c>
      <c r="F453" s="231" t="s">
        <v>785</v>
      </c>
      <c r="G453" s="232" t="s">
        <v>786</v>
      </c>
      <c r="H453" s="232" t="s">
        <v>204</v>
      </c>
      <c r="I453" s="240"/>
      <c r="J453" s="234"/>
      <c r="K453" s="234"/>
      <c r="L453" s="234">
        <v>0.25</v>
      </c>
      <c r="M453" s="172">
        <f t="shared" si="14"/>
        <v>0.25</v>
      </c>
      <c r="O453" s="161"/>
      <c r="P453" s="162"/>
    </row>
    <row r="454" spans="1:16" s="163" customFormat="1" ht="15.75" customHeight="1" x14ac:dyDescent="0.2">
      <c r="A454" s="223" t="s">
        <v>439</v>
      </c>
      <c r="B454" s="293" t="s">
        <v>662</v>
      </c>
      <c r="C454" s="229" t="s">
        <v>40</v>
      </c>
      <c r="D454" s="230" t="s">
        <v>117</v>
      </c>
      <c r="E454" s="230" t="s">
        <v>13</v>
      </c>
      <c r="F454" s="231" t="s">
        <v>159</v>
      </c>
      <c r="G454" s="232" t="s">
        <v>768</v>
      </c>
      <c r="H454" s="232" t="s">
        <v>204</v>
      </c>
      <c r="I454" s="240"/>
      <c r="J454" s="234"/>
      <c r="K454" s="234"/>
      <c r="L454" s="234">
        <v>0.1</v>
      </c>
      <c r="M454" s="172">
        <f t="shared" si="14"/>
        <v>0.1</v>
      </c>
      <c r="O454" s="161"/>
      <c r="P454" s="162"/>
    </row>
    <row r="455" spans="1:16" ht="12.75" customHeight="1" x14ac:dyDescent="0.2">
      <c r="A455" s="223" t="s">
        <v>439</v>
      </c>
      <c r="B455" s="293" t="s">
        <v>662</v>
      </c>
      <c r="C455" s="250" t="s">
        <v>40</v>
      </c>
      <c r="D455" s="251" t="s">
        <v>58</v>
      </c>
      <c r="E455" s="251" t="s">
        <v>39</v>
      </c>
      <c r="F455" s="252" t="s">
        <v>39</v>
      </c>
      <c r="G455" s="253"/>
      <c r="H455" s="254"/>
      <c r="I455" s="255"/>
      <c r="J455" s="174"/>
      <c r="K455" s="174"/>
      <c r="L455" s="174">
        <f>SUM(L452:L454)</f>
        <v>0.4</v>
      </c>
      <c r="M455" s="175">
        <f t="shared" si="14"/>
        <v>0.4</v>
      </c>
      <c r="O455" s="175"/>
      <c r="P455" s="188"/>
    </row>
    <row r="456" spans="1:16" ht="12.75" customHeight="1" x14ac:dyDescent="0.2">
      <c r="A456" s="223" t="s">
        <v>439</v>
      </c>
      <c r="B456" s="314" t="s">
        <v>662</v>
      </c>
      <c r="C456" s="266" t="s">
        <v>59</v>
      </c>
      <c r="D456" s="266" t="s">
        <v>39</v>
      </c>
      <c r="E456" s="266" t="s">
        <v>39</v>
      </c>
      <c r="F456" s="252" t="s">
        <v>39</v>
      </c>
      <c r="G456" s="253"/>
      <c r="H456" s="267"/>
      <c r="I456" s="268">
        <f>I451</f>
        <v>0.05</v>
      </c>
      <c r="J456" s="269">
        <f>J451</f>
        <v>0.05</v>
      </c>
      <c r="K456" s="269">
        <f>K451</f>
        <v>0.1</v>
      </c>
      <c r="L456" s="269">
        <f>L455</f>
        <v>0.4</v>
      </c>
      <c r="M456" s="270">
        <f t="shared" si="14"/>
        <v>0.60000000000000009</v>
      </c>
      <c r="O456" s="189"/>
      <c r="P456" s="190"/>
    </row>
    <row r="457" spans="1:16" ht="19.5" customHeight="1" x14ac:dyDescent="0.2">
      <c r="A457" s="225" t="s">
        <v>439</v>
      </c>
      <c r="B457" s="305" t="s">
        <v>79</v>
      </c>
      <c r="C457" s="306" t="s">
        <v>39</v>
      </c>
      <c r="D457" s="306" t="s">
        <v>39</v>
      </c>
      <c r="E457" s="306" t="s">
        <v>39</v>
      </c>
      <c r="F457" s="317" t="s">
        <v>39</v>
      </c>
      <c r="G457" s="318"/>
      <c r="H457" s="319"/>
      <c r="I457" s="320">
        <f>SUMIF($C$397:$C$456,"WBS L3 Total",I$397:I$456)</f>
        <v>2.9499999999999997</v>
      </c>
      <c r="J457" s="321">
        <f>SUMIF($C$397:$C$456,"WBS L3 Total",J$397:J$456)</f>
        <v>0.8</v>
      </c>
      <c r="K457" s="321">
        <f>SUMIF($C$397:$C$456,"WBS L3 Total",K$397:K$456)</f>
        <v>1.4000000000000001</v>
      </c>
      <c r="L457" s="321">
        <f>SUMIF($C$397:$C$456,"WBS L3 Total",L$397:L$456)</f>
        <v>5.2</v>
      </c>
      <c r="M457" s="178">
        <f t="shared" si="14"/>
        <v>10.350000000000001</v>
      </c>
      <c r="O457" s="178"/>
      <c r="P457" s="194"/>
    </row>
    <row r="458" spans="1:16" s="163" customFormat="1" ht="12.75" customHeight="1" x14ac:dyDescent="0.2">
      <c r="A458" s="223" t="s">
        <v>436</v>
      </c>
      <c r="B458" s="293" t="s">
        <v>677</v>
      </c>
      <c r="C458" s="229" t="s">
        <v>11</v>
      </c>
      <c r="D458" s="229"/>
      <c r="E458" s="230"/>
      <c r="F458" s="231"/>
      <c r="G458" s="232"/>
      <c r="H458" s="232"/>
      <c r="I458" s="240"/>
      <c r="J458" s="234"/>
      <c r="K458" s="234"/>
      <c r="L458" s="234"/>
      <c r="M458" s="172">
        <f t="shared" si="14"/>
        <v>0</v>
      </c>
      <c r="O458" s="161"/>
      <c r="P458" s="162"/>
    </row>
    <row r="459" spans="1:16" ht="12.75" customHeight="1" x14ac:dyDescent="0.2">
      <c r="A459" s="223" t="s">
        <v>436</v>
      </c>
      <c r="B459" s="275" t="s">
        <v>677</v>
      </c>
      <c r="C459" s="291" t="s">
        <v>59</v>
      </c>
      <c r="D459" s="291" t="s">
        <v>39</v>
      </c>
      <c r="E459" s="292" t="s">
        <v>39</v>
      </c>
      <c r="F459" s="252" t="s">
        <v>39</v>
      </c>
      <c r="G459" s="253"/>
      <c r="H459" s="267"/>
      <c r="I459" s="268">
        <f>I458</f>
        <v>0</v>
      </c>
      <c r="J459" s="268">
        <f>J458</f>
        <v>0</v>
      </c>
      <c r="K459" s="268">
        <f>K458</f>
        <v>0</v>
      </c>
      <c r="L459" s="268"/>
      <c r="M459" s="270">
        <f t="shared" si="14"/>
        <v>0</v>
      </c>
      <c r="O459" s="189"/>
      <c r="P459" s="190"/>
    </row>
    <row r="460" spans="1:16" ht="24.95" customHeight="1" x14ac:dyDescent="0.2">
      <c r="A460" s="223" t="s">
        <v>436</v>
      </c>
      <c r="B460" s="228" t="s">
        <v>435</v>
      </c>
      <c r="C460" s="229" t="s">
        <v>11</v>
      </c>
      <c r="D460" s="241" t="s">
        <v>362</v>
      </c>
      <c r="E460" s="249" t="s">
        <v>72</v>
      </c>
      <c r="F460" s="231" t="s">
        <v>394</v>
      </c>
      <c r="G460" s="232" t="s">
        <v>711</v>
      </c>
      <c r="H460" s="232" t="s">
        <v>205</v>
      </c>
      <c r="I460" s="240"/>
      <c r="J460" s="234"/>
      <c r="K460" s="234">
        <v>0.2</v>
      </c>
      <c r="L460" s="234"/>
      <c r="M460" s="172">
        <f t="shared" si="14"/>
        <v>0.2</v>
      </c>
      <c r="O460" s="172"/>
      <c r="P460" s="186"/>
    </row>
    <row r="461" spans="1:16" ht="25.5" customHeight="1" x14ac:dyDescent="0.2">
      <c r="A461" s="223" t="s">
        <v>436</v>
      </c>
      <c r="B461" s="228" t="s">
        <v>435</v>
      </c>
      <c r="C461" s="229" t="s">
        <v>11</v>
      </c>
      <c r="D461" s="230" t="s">
        <v>305</v>
      </c>
      <c r="E461" s="230" t="s">
        <v>13</v>
      </c>
      <c r="F461" s="231" t="s">
        <v>168</v>
      </c>
      <c r="G461" s="232" t="s">
        <v>301</v>
      </c>
      <c r="H461" s="232" t="s">
        <v>205</v>
      </c>
      <c r="I461" s="240"/>
      <c r="J461" s="234"/>
      <c r="K461" s="234">
        <v>0.05</v>
      </c>
      <c r="L461" s="234"/>
      <c r="M461" s="172">
        <f t="shared" si="14"/>
        <v>0.05</v>
      </c>
      <c r="O461" s="172"/>
      <c r="P461" s="186"/>
    </row>
    <row r="462" spans="1:16" ht="25.5" customHeight="1" x14ac:dyDescent="0.2">
      <c r="A462" s="223" t="s">
        <v>436</v>
      </c>
      <c r="B462" s="228" t="s">
        <v>435</v>
      </c>
      <c r="C462" s="229" t="s">
        <v>11</v>
      </c>
      <c r="D462" s="230" t="s">
        <v>305</v>
      </c>
      <c r="E462" s="230" t="s">
        <v>13</v>
      </c>
      <c r="F462" s="231" t="s">
        <v>635</v>
      </c>
      <c r="G462" s="232" t="s">
        <v>301</v>
      </c>
      <c r="H462" s="232" t="s">
        <v>205</v>
      </c>
      <c r="I462" s="240"/>
      <c r="J462" s="234"/>
      <c r="K462" s="234">
        <v>0.05</v>
      </c>
      <c r="L462" s="234"/>
      <c r="M462" s="172">
        <f t="shared" si="14"/>
        <v>0.05</v>
      </c>
      <c r="O462" s="172"/>
      <c r="P462" s="186"/>
    </row>
    <row r="463" spans="1:16" ht="24.95" customHeight="1" x14ac:dyDescent="0.2">
      <c r="A463" s="223" t="s">
        <v>436</v>
      </c>
      <c r="B463" s="228" t="s">
        <v>435</v>
      </c>
      <c r="C463" s="229" t="s">
        <v>11</v>
      </c>
      <c r="D463" s="241" t="s">
        <v>305</v>
      </c>
      <c r="E463" s="249" t="s">
        <v>72</v>
      </c>
      <c r="F463" s="231" t="s">
        <v>586</v>
      </c>
      <c r="G463" s="232" t="s">
        <v>651</v>
      </c>
      <c r="H463" s="232" t="s">
        <v>165</v>
      </c>
      <c r="I463" s="240"/>
      <c r="J463" s="234">
        <v>0.2</v>
      </c>
      <c r="K463" s="234"/>
      <c r="L463" s="234"/>
      <c r="M463" s="172">
        <f t="shared" si="14"/>
        <v>0.2</v>
      </c>
      <c r="O463" s="172"/>
      <c r="P463" s="186"/>
    </row>
    <row r="464" spans="1:16" ht="15.75" customHeight="1" x14ac:dyDescent="0.2">
      <c r="A464" s="223" t="s">
        <v>436</v>
      </c>
      <c r="B464" s="228" t="s">
        <v>435</v>
      </c>
      <c r="C464" s="229" t="s">
        <v>11</v>
      </c>
      <c r="D464" s="241" t="s">
        <v>74</v>
      </c>
      <c r="E464" s="249" t="s">
        <v>72</v>
      </c>
      <c r="F464" s="231" t="s">
        <v>654</v>
      </c>
      <c r="G464" s="232" t="s">
        <v>356</v>
      </c>
      <c r="H464" s="232" t="s">
        <v>205</v>
      </c>
      <c r="I464" s="240"/>
      <c r="J464" s="234"/>
      <c r="K464" s="234">
        <v>0.25</v>
      </c>
      <c r="L464" s="234"/>
      <c r="M464" s="172">
        <f t="shared" si="14"/>
        <v>0.25</v>
      </c>
      <c r="O464" s="172"/>
      <c r="P464" s="186"/>
    </row>
    <row r="465" spans="1:16" ht="25.5" customHeight="1" x14ac:dyDescent="0.2">
      <c r="A465" s="223" t="s">
        <v>436</v>
      </c>
      <c r="B465" s="228" t="s">
        <v>435</v>
      </c>
      <c r="C465" s="229" t="s">
        <v>11</v>
      </c>
      <c r="D465" s="229" t="s">
        <v>27</v>
      </c>
      <c r="E465" s="229" t="s">
        <v>21</v>
      </c>
      <c r="F465" s="231" t="s">
        <v>794</v>
      </c>
      <c r="G465" s="232" t="s">
        <v>356</v>
      </c>
      <c r="H465" s="232" t="s">
        <v>205</v>
      </c>
      <c r="I465" s="240"/>
      <c r="J465" s="234"/>
      <c r="K465" s="234">
        <v>0.1</v>
      </c>
      <c r="L465" s="234"/>
      <c r="M465" s="172">
        <f t="shared" si="14"/>
        <v>0.1</v>
      </c>
      <c r="O465" s="172"/>
      <c r="P465" s="186"/>
    </row>
    <row r="466" spans="1:16" ht="25.5" customHeight="1" x14ac:dyDescent="0.2">
      <c r="A466" s="223" t="s">
        <v>436</v>
      </c>
      <c r="B466" s="228" t="s">
        <v>435</v>
      </c>
      <c r="C466" s="229" t="s">
        <v>11</v>
      </c>
      <c r="D466" s="229" t="s">
        <v>27</v>
      </c>
      <c r="E466" s="229" t="s">
        <v>72</v>
      </c>
      <c r="F466" s="231" t="s">
        <v>800</v>
      </c>
      <c r="G466" s="232" t="s">
        <v>799</v>
      </c>
      <c r="H466" s="232" t="s">
        <v>165</v>
      </c>
      <c r="I466" s="240"/>
      <c r="J466" s="234">
        <v>0.15</v>
      </c>
      <c r="K466" s="234"/>
      <c r="L466" s="234"/>
      <c r="M466" s="172">
        <f t="shared" si="14"/>
        <v>0.15</v>
      </c>
      <c r="O466" s="172"/>
      <c r="P466" s="186"/>
    </row>
    <row r="467" spans="1:16" ht="25.5" customHeight="1" x14ac:dyDescent="0.2">
      <c r="A467" s="223" t="s">
        <v>436</v>
      </c>
      <c r="B467" s="228" t="s">
        <v>435</v>
      </c>
      <c r="C467" s="229" t="s">
        <v>11</v>
      </c>
      <c r="D467" s="229" t="s">
        <v>28</v>
      </c>
      <c r="E467" s="229" t="s">
        <v>25</v>
      </c>
      <c r="F467" s="231" t="s">
        <v>91</v>
      </c>
      <c r="G467" s="232" t="s">
        <v>334</v>
      </c>
      <c r="H467" s="232" t="s">
        <v>143</v>
      </c>
      <c r="I467" s="240">
        <v>0.1</v>
      </c>
      <c r="J467" s="234"/>
      <c r="K467" s="234"/>
      <c r="L467" s="234"/>
      <c r="M467" s="172">
        <f t="shared" si="14"/>
        <v>0.1</v>
      </c>
      <c r="O467" s="172"/>
      <c r="P467" s="186"/>
    </row>
    <row r="468" spans="1:16" ht="12.6" customHeight="1" x14ac:dyDescent="0.2">
      <c r="A468" s="223" t="s">
        <v>436</v>
      </c>
      <c r="B468" s="228" t="s">
        <v>435</v>
      </c>
      <c r="C468" s="229" t="s">
        <v>11</v>
      </c>
      <c r="D468" s="229" t="s">
        <v>28</v>
      </c>
      <c r="E468" s="229" t="s">
        <v>21</v>
      </c>
      <c r="F468" s="231" t="s">
        <v>30</v>
      </c>
      <c r="G468" s="232" t="s">
        <v>334</v>
      </c>
      <c r="H468" s="233" t="s">
        <v>205</v>
      </c>
      <c r="I468" s="323"/>
      <c r="J468" s="234"/>
      <c r="K468" s="234">
        <v>0.05</v>
      </c>
      <c r="L468" s="234"/>
      <c r="M468" s="172">
        <f t="shared" si="14"/>
        <v>0.05</v>
      </c>
      <c r="O468" s="172"/>
      <c r="P468" s="186"/>
    </row>
    <row r="469" spans="1:16" ht="12.6" customHeight="1" x14ac:dyDescent="0.2">
      <c r="A469" s="223" t="s">
        <v>436</v>
      </c>
      <c r="B469" s="228" t="s">
        <v>435</v>
      </c>
      <c r="C469" s="229" t="s">
        <v>11</v>
      </c>
      <c r="D469" s="229" t="s">
        <v>28</v>
      </c>
      <c r="E469" s="229" t="s">
        <v>21</v>
      </c>
      <c r="F469" s="231" t="s">
        <v>30</v>
      </c>
      <c r="G469" s="232" t="s">
        <v>732</v>
      </c>
      <c r="H469" s="232" t="s">
        <v>143</v>
      </c>
      <c r="I469" s="240">
        <v>0.2</v>
      </c>
      <c r="J469" s="234"/>
      <c r="K469" s="234"/>
      <c r="L469" s="234"/>
      <c r="M469" s="172">
        <f t="shared" si="14"/>
        <v>0.2</v>
      </c>
      <c r="O469" s="172"/>
      <c r="P469" s="186"/>
    </row>
    <row r="470" spans="1:16" ht="24" customHeight="1" x14ac:dyDescent="0.2">
      <c r="A470" s="223" t="s">
        <v>436</v>
      </c>
      <c r="B470" s="228" t="s">
        <v>435</v>
      </c>
      <c r="C470" s="229" t="s">
        <v>11</v>
      </c>
      <c r="D470" s="229" t="s">
        <v>28</v>
      </c>
      <c r="E470" s="229" t="s">
        <v>86</v>
      </c>
      <c r="F470" s="231" t="s">
        <v>187</v>
      </c>
      <c r="G470" s="232" t="s">
        <v>186</v>
      </c>
      <c r="H470" s="232" t="s">
        <v>143</v>
      </c>
      <c r="I470" s="240">
        <v>0</v>
      </c>
      <c r="J470" s="234"/>
      <c r="K470" s="234"/>
      <c r="L470" s="234"/>
      <c r="M470" s="172">
        <f t="shared" si="14"/>
        <v>0</v>
      </c>
      <c r="O470" s="172"/>
      <c r="P470" s="186"/>
    </row>
    <row r="471" spans="1:16" ht="12.75" customHeight="1" x14ac:dyDescent="0.2">
      <c r="A471" s="223" t="s">
        <v>436</v>
      </c>
      <c r="B471" s="228" t="s">
        <v>435</v>
      </c>
      <c r="C471" s="250" t="s">
        <v>11</v>
      </c>
      <c r="D471" s="251" t="s">
        <v>38</v>
      </c>
      <c r="E471" s="251" t="s">
        <v>39</v>
      </c>
      <c r="F471" s="252" t="s">
        <v>39</v>
      </c>
      <c r="G471" s="253"/>
      <c r="H471" s="254"/>
      <c r="I471" s="255">
        <f>SUM(I460:I470)</f>
        <v>0.30000000000000004</v>
      </c>
      <c r="J471" s="174">
        <f>SUM(J460:J470)</f>
        <v>0.35</v>
      </c>
      <c r="K471" s="174">
        <f>SUM(K460:K470)</f>
        <v>0.70000000000000007</v>
      </c>
      <c r="L471" s="174"/>
      <c r="M471" s="175">
        <f t="shared" si="14"/>
        <v>1.35</v>
      </c>
      <c r="O471" s="175"/>
      <c r="P471" s="188"/>
    </row>
    <row r="472" spans="1:16" ht="25.5" customHeight="1" x14ac:dyDescent="0.2">
      <c r="A472" s="223" t="s">
        <v>436</v>
      </c>
      <c r="B472" s="228" t="s">
        <v>435</v>
      </c>
      <c r="C472" s="241" t="s">
        <v>40</v>
      </c>
      <c r="D472" s="298" t="s">
        <v>127</v>
      </c>
      <c r="E472" s="258" t="s">
        <v>86</v>
      </c>
      <c r="F472" s="299" t="s">
        <v>883</v>
      </c>
      <c r="G472" s="262" t="s">
        <v>885</v>
      </c>
      <c r="H472" s="262" t="s">
        <v>204</v>
      </c>
      <c r="I472" s="263"/>
      <c r="J472" s="264"/>
      <c r="K472" s="264"/>
      <c r="L472" s="264">
        <v>0.1</v>
      </c>
      <c r="M472" s="176">
        <f t="shared" si="14"/>
        <v>0.1</v>
      </c>
      <c r="O472" s="172"/>
      <c r="P472" s="186"/>
    </row>
    <row r="473" spans="1:16" ht="17.25" customHeight="1" x14ac:dyDescent="0.2">
      <c r="A473" s="223" t="s">
        <v>436</v>
      </c>
      <c r="B473" s="228" t="s">
        <v>435</v>
      </c>
      <c r="C473" s="241" t="s">
        <v>40</v>
      </c>
      <c r="D473" s="298" t="s">
        <v>53</v>
      </c>
      <c r="E473" s="258" t="s">
        <v>72</v>
      </c>
      <c r="F473" s="299" t="s">
        <v>321</v>
      </c>
      <c r="G473" s="262" t="s">
        <v>939</v>
      </c>
      <c r="H473" s="262" t="s">
        <v>204</v>
      </c>
      <c r="I473" s="263"/>
      <c r="J473" s="264"/>
      <c r="K473" s="264"/>
      <c r="L473" s="264">
        <v>0.25</v>
      </c>
      <c r="M473" s="176">
        <f t="shared" si="14"/>
        <v>0.25</v>
      </c>
      <c r="O473" s="172"/>
      <c r="P473" s="186"/>
    </row>
    <row r="474" spans="1:16" ht="17.25" customHeight="1" x14ac:dyDescent="0.2">
      <c r="A474" s="223" t="s">
        <v>436</v>
      </c>
      <c r="B474" s="228" t="s">
        <v>435</v>
      </c>
      <c r="C474" s="241" t="s">
        <v>40</v>
      </c>
      <c r="D474" s="298" t="s">
        <v>44</v>
      </c>
      <c r="E474" s="258" t="s">
        <v>72</v>
      </c>
      <c r="F474" s="299" t="s">
        <v>757</v>
      </c>
      <c r="G474" s="262" t="s">
        <v>356</v>
      </c>
      <c r="H474" s="262" t="s">
        <v>204</v>
      </c>
      <c r="I474" s="263"/>
      <c r="J474" s="264"/>
      <c r="K474" s="264"/>
      <c r="L474" s="264">
        <v>0.2</v>
      </c>
      <c r="M474" s="176">
        <f t="shared" ref="M474:M508" si="16">SUM(I474:L474)</f>
        <v>0.2</v>
      </c>
      <c r="O474" s="172"/>
      <c r="P474" s="186"/>
    </row>
    <row r="475" spans="1:16" ht="17.25" customHeight="1" x14ac:dyDescent="0.2">
      <c r="A475" s="223" t="s">
        <v>436</v>
      </c>
      <c r="B475" s="228" t="s">
        <v>435</v>
      </c>
      <c r="C475" s="241" t="s">
        <v>40</v>
      </c>
      <c r="D475" s="298" t="s">
        <v>216</v>
      </c>
      <c r="E475" s="258" t="s">
        <v>21</v>
      </c>
      <c r="F475" s="299" t="s">
        <v>466</v>
      </c>
      <c r="G475" s="262" t="s">
        <v>356</v>
      </c>
      <c r="H475" s="262" t="s">
        <v>204</v>
      </c>
      <c r="I475" s="263"/>
      <c r="J475" s="264"/>
      <c r="K475" s="264"/>
      <c r="L475" s="264">
        <v>0.2</v>
      </c>
      <c r="M475" s="176">
        <f t="shared" ref="M475:M476" si="17">SUM(I475:L475)</f>
        <v>0.2</v>
      </c>
      <c r="O475" s="172"/>
      <c r="P475" s="186"/>
    </row>
    <row r="476" spans="1:16" ht="17.25" customHeight="1" x14ac:dyDescent="0.2">
      <c r="A476" s="223" t="s">
        <v>436</v>
      </c>
      <c r="B476" s="228" t="s">
        <v>435</v>
      </c>
      <c r="C476" s="241" t="s">
        <v>40</v>
      </c>
      <c r="D476" s="298" t="s">
        <v>216</v>
      </c>
      <c r="E476" s="258" t="s">
        <v>21</v>
      </c>
      <c r="F476" s="299" t="s">
        <v>925</v>
      </c>
      <c r="G476" s="262" t="s">
        <v>926</v>
      </c>
      <c r="H476" s="262" t="s">
        <v>204</v>
      </c>
      <c r="I476" s="263"/>
      <c r="J476" s="264"/>
      <c r="K476" s="264"/>
      <c r="L476" s="264">
        <v>0.2</v>
      </c>
      <c r="M476" s="176">
        <f t="shared" si="17"/>
        <v>0.2</v>
      </c>
      <c r="O476" s="172"/>
      <c r="P476" s="186"/>
    </row>
    <row r="477" spans="1:16" ht="12.6" customHeight="1" x14ac:dyDescent="0.2">
      <c r="A477" s="223" t="s">
        <v>436</v>
      </c>
      <c r="B477" s="228" t="s">
        <v>435</v>
      </c>
      <c r="C477" s="229" t="s">
        <v>40</v>
      </c>
      <c r="D477" s="230" t="s">
        <v>53</v>
      </c>
      <c r="E477" s="230" t="s">
        <v>72</v>
      </c>
      <c r="F477" s="231" t="s">
        <v>940</v>
      </c>
      <c r="G477" s="232" t="s">
        <v>509</v>
      </c>
      <c r="H477" s="232" t="s">
        <v>204</v>
      </c>
      <c r="I477" s="240"/>
      <c r="J477" s="234"/>
      <c r="K477" s="234"/>
      <c r="L477" s="234">
        <v>0.2</v>
      </c>
      <c r="M477" s="172">
        <f>SUM(I477:L477)</f>
        <v>0.2</v>
      </c>
      <c r="O477" s="172"/>
      <c r="P477" s="186"/>
    </row>
    <row r="478" spans="1:16" ht="17.25" customHeight="1" x14ac:dyDescent="0.2">
      <c r="A478" s="223" t="s">
        <v>436</v>
      </c>
      <c r="B478" s="228" t="s">
        <v>435</v>
      </c>
      <c r="C478" s="241" t="s">
        <v>40</v>
      </c>
      <c r="D478" s="298" t="s">
        <v>216</v>
      </c>
      <c r="E478" s="258" t="s">
        <v>72</v>
      </c>
      <c r="F478" s="299" t="s">
        <v>927</v>
      </c>
      <c r="G478" s="262" t="s">
        <v>356</v>
      </c>
      <c r="H478" s="262" t="s">
        <v>204</v>
      </c>
      <c r="I478" s="263"/>
      <c r="J478" s="264"/>
      <c r="K478" s="264"/>
      <c r="L478" s="264">
        <v>0.2</v>
      </c>
      <c r="M478" s="176">
        <f t="shared" si="16"/>
        <v>0.2</v>
      </c>
      <c r="O478" s="172"/>
      <c r="P478" s="186"/>
    </row>
    <row r="479" spans="1:16" ht="12.75" customHeight="1" x14ac:dyDescent="0.2">
      <c r="A479" s="223" t="s">
        <v>436</v>
      </c>
      <c r="B479" s="228" t="s">
        <v>435</v>
      </c>
      <c r="C479" s="324" t="s">
        <v>40</v>
      </c>
      <c r="D479" s="325" t="s">
        <v>58</v>
      </c>
      <c r="E479" s="325" t="s">
        <v>39</v>
      </c>
      <c r="F479" s="326" t="s">
        <v>39</v>
      </c>
      <c r="G479" s="327"/>
      <c r="H479" s="328"/>
      <c r="I479" s="329"/>
      <c r="J479" s="330"/>
      <c r="K479" s="330"/>
      <c r="L479" s="330">
        <f>SUM(L472:L478)</f>
        <v>1.3499999999999999</v>
      </c>
      <c r="M479" s="331">
        <f t="shared" si="16"/>
        <v>1.3499999999999999</v>
      </c>
      <c r="O479" s="175"/>
      <c r="P479" s="188"/>
    </row>
    <row r="480" spans="1:16" ht="12.75" customHeight="1" x14ac:dyDescent="0.2">
      <c r="A480" s="223" t="s">
        <v>436</v>
      </c>
      <c r="B480" s="275" t="s">
        <v>435</v>
      </c>
      <c r="C480" s="291" t="s">
        <v>59</v>
      </c>
      <c r="D480" s="291" t="s">
        <v>39</v>
      </c>
      <c r="E480" s="292" t="s">
        <v>39</v>
      </c>
      <c r="F480" s="252" t="s">
        <v>39</v>
      </c>
      <c r="G480" s="253"/>
      <c r="H480" s="267"/>
      <c r="I480" s="268">
        <f>I471</f>
        <v>0.30000000000000004</v>
      </c>
      <c r="J480" s="269">
        <f>J471</f>
        <v>0.35</v>
      </c>
      <c r="K480" s="269">
        <f>K471</f>
        <v>0.70000000000000007</v>
      </c>
      <c r="L480" s="269">
        <f>L479</f>
        <v>1.3499999999999999</v>
      </c>
      <c r="M480" s="270">
        <f t="shared" si="16"/>
        <v>2.7</v>
      </c>
      <c r="O480" s="189"/>
      <c r="P480" s="190"/>
    </row>
    <row r="481" spans="1:16" ht="25.5" customHeight="1" x14ac:dyDescent="0.2">
      <c r="A481" s="223" t="s">
        <v>436</v>
      </c>
      <c r="B481" s="228" t="s">
        <v>441</v>
      </c>
      <c r="C481" s="229" t="s">
        <v>11</v>
      </c>
      <c r="D481" s="229" t="s">
        <v>27</v>
      </c>
      <c r="E481" s="229" t="s">
        <v>21</v>
      </c>
      <c r="F481" s="231" t="s">
        <v>794</v>
      </c>
      <c r="G481" s="232" t="s">
        <v>795</v>
      </c>
      <c r="H481" s="232" t="s">
        <v>205</v>
      </c>
      <c r="I481" s="240"/>
      <c r="J481" s="234"/>
      <c r="K481" s="234">
        <v>0.2</v>
      </c>
      <c r="L481" s="234"/>
      <c r="M481" s="172">
        <f t="shared" si="16"/>
        <v>0.2</v>
      </c>
      <c r="O481" s="172"/>
      <c r="P481" s="186"/>
    </row>
    <row r="482" spans="1:16" ht="25.5" customHeight="1" x14ac:dyDescent="0.2">
      <c r="A482" s="223" t="s">
        <v>436</v>
      </c>
      <c r="B482" s="228" t="s">
        <v>441</v>
      </c>
      <c r="C482" s="229" t="s">
        <v>11</v>
      </c>
      <c r="D482" s="229" t="s">
        <v>27</v>
      </c>
      <c r="E482" s="229" t="s">
        <v>72</v>
      </c>
      <c r="F482" s="231" t="s">
        <v>802</v>
      </c>
      <c r="G482" s="232" t="s">
        <v>801</v>
      </c>
      <c r="H482" s="232" t="s">
        <v>205</v>
      </c>
      <c r="I482" s="240"/>
      <c r="J482" s="234"/>
      <c r="K482" s="234">
        <v>0.1</v>
      </c>
      <c r="L482" s="234"/>
      <c r="M482" s="172">
        <f t="shared" si="16"/>
        <v>0.1</v>
      </c>
      <c r="O482" s="172"/>
      <c r="P482" s="186"/>
    </row>
    <row r="483" spans="1:16" ht="25.5" customHeight="1" x14ac:dyDescent="0.2">
      <c r="A483" s="223" t="s">
        <v>436</v>
      </c>
      <c r="B483" s="228" t="s">
        <v>441</v>
      </c>
      <c r="C483" s="229" t="s">
        <v>11</v>
      </c>
      <c r="D483" s="229" t="s">
        <v>362</v>
      </c>
      <c r="E483" s="229" t="s">
        <v>21</v>
      </c>
      <c r="F483" s="231" t="s">
        <v>714</v>
      </c>
      <c r="G483" s="232" t="s">
        <v>710</v>
      </c>
      <c r="H483" s="232" t="s">
        <v>205</v>
      </c>
      <c r="I483" s="240"/>
      <c r="J483" s="234"/>
      <c r="K483" s="234">
        <v>0.1</v>
      </c>
      <c r="L483" s="234"/>
      <c r="M483" s="172">
        <f t="shared" si="16"/>
        <v>0.1</v>
      </c>
      <c r="O483" s="172"/>
      <c r="P483" s="186"/>
    </row>
    <row r="484" spans="1:16" ht="25.5" customHeight="1" x14ac:dyDescent="0.2">
      <c r="A484" s="223" t="s">
        <v>436</v>
      </c>
      <c r="B484" s="228" t="s">
        <v>441</v>
      </c>
      <c r="C484" s="229" t="s">
        <v>11</v>
      </c>
      <c r="D484" s="229" t="s">
        <v>362</v>
      </c>
      <c r="E484" s="229" t="s">
        <v>21</v>
      </c>
      <c r="F484" s="231" t="s">
        <v>714</v>
      </c>
      <c r="G484" s="232" t="s">
        <v>715</v>
      </c>
      <c r="H484" s="232" t="s">
        <v>205</v>
      </c>
      <c r="I484" s="240"/>
      <c r="J484" s="234"/>
      <c r="K484" s="234">
        <v>0.3</v>
      </c>
      <c r="L484" s="234"/>
      <c r="M484" s="172">
        <f t="shared" si="16"/>
        <v>0.3</v>
      </c>
      <c r="O484" s="172"/>
      <c r="P484" s="186"/>
    </row>
    <row r="485" spans="1:16" ht="25.5" customHeight="1" x14ac:dyDescent="0.2">
      <c r="A485" s="223" t="s">
        <v>436</v>
      </c>
      <c r="B485" s="228" t="s">
        <v>441</v>
      </c>
      <c r="C485" s="229" t="s">
        <v>11</v>
      </c>
      <c r="D485" s="229" t="s">
        <v>362</v>
      </c>
      <c r="E485" s="229" t="s">
        <v>72</v>
      </c>
      <c r="F485" s="231" t="s">
        <v>709</v>
      </c>
      <c r="G485" s="232" t="s">
        <v>710</v>
      </c>
      <c r="H485" s="232" t="s">
        <v>205</v>
      </c>
      <c r="I485" s="240"/>
      <c r="J485" s="234"/>
      <c r="K485" s="234">
        <v>0.1</v>
      </c>
      <c r="L485" s="234"/>
      <c r="M485" s="172">
        <f t="shared" si="16"/>
        <v>0.1</v>
      </c>
      <c r="O485" s="172"/>
      <c r="P485" s="186"/>
    </row>
    <row r="486" spans="1:16" ht="25.5" customHeight="1" x14ac:dyDescent="0.2">
      <c r="A486" s="223" t="s">
        <v>436</v>
      </c>
      <c r="B486" s="228" t="s">
        <v>441</v>
      </c>
      <c r="C486" s="229" t="s">
        <v>11</v>
      </c>
      <c r="D486" s="229" t="s">
        <v>362</v>
      </c>
      <c r="E486" s="229" t="s">
        <v>72</v>
      </c>
      <c r="F486" s="231" t="s">
        <v>712</v>
      </c>
      <c r="G486" s="232" t="s">
        <v>710</v>
      </c>
      <c r="H486" s="232" t="s">
        <v>205</v>
      </c>
      <c r="I486" s="240"/>
      <c r="J486" s="234"/>
      <c r="K486" s="234">
        <v>0.1</v>
      </c>
      <c r="L486" s="234"/>
      <c r="M486" s="172">
        <f t="shared" si="16"/>
        <v>0.1</v>
      </c>
      <c r="O486" s="172"/>
      <c r="P486" s="186"/>
    </row>
    <row r="487" spans="1:16" ht="24.95" customHeight="1" x14ac:dyDescent="0.2">
      <c r="A487" s="223" t="s">
        <v>436</v>
      </c>
      <c r="B487" s="228" t="s">
        <v>441</v>
      </c>
      <c r="C487" s="229" t="s">
        <v>11</v>
      </c>
      <c r="D487" s="230" t="s">
        <v>305</v>
      </c>
      <c r="E487" s="230" t="s">
        <v>13</v>
      </c>
      <c r="F487" s="231" t="s">
        <v>168</v>
      </c>
      <c r="G487" s="232" t="s">
        <v>302</v>
      </c>
      <c r="H487" s="232" t="s">
        <v>205</v>
      </c>
      <c r="I487" s="240"/>
      <c r="J487" s="234"/>
      <c r="K487" s="234">
        <v>0.1</v>
      </c>
      <c r="L487" s="234"/>
      <c r="M487" s="172">
        <f t="shared" si="16"/>
        <v>0.1</v>
      </c>
      <c r="O487" s="172"/>
      <c r="P487" s="186"/>
    </row>
    <row r="488" spans="1:16" ht="25.5" customHeight="1" x14ac:dyDescent="0.2">
      <c r="A488" s="223" t="s">
        <v>436</v>
      </c>
      <c r="B488" s="228" t="s">
        <v>441</v>
      </c>
      <c r="C488" s="229" t="s">
        <v>11</v>
      </c>
      <c r="D488" s="277" t="s">
        <v>305</v>
      </c>
      <c r="E488" s="277" t="s">
        <v>13</v>
      </c>
      <c r="F488" s="231" t="s">
        <v>335</v>
      </c>
      <c r="G488" s="232" t="s">
        <v>555</v>
      </c>
      <c r="H488" s="232" t="s">
        <v>205</v>
      </c>
      <c r="I488" s="240"/>
      <c r="J488" s="234"/>
      <c r="K488" s="234">
        <v>0.05</v>
      </c>
      <c r="L488" s="234"/>
      <c r="M488" s="172">
        <f t="shared" si="16"/>
        <v>0.05</v>
      </c>
      <c r="O488" s="172"/>
      <c r="P488" s="186"/>
    </row>
    <row r="489" spans="1:16" ht="25.5" customHeight="1" x14ac:dyDescent="0.2">
      <c r="A489" s="223" t="s">
        <v>436</v>
      </c>
      <c r="B489" s="228" t="s">
        <v>441</v>
      </c>
      <c r="C489" s="229" t="s">
        <v>11</v>
      </c>
      <c r="D489" s="277" t="s">
        <v>305</v>
      </c>
      <c r="E489" s="277" t="s">
        <v>72</v>
      </c>
      <c r="F489" s="231" t="s">
        <v>746</v>
      </c>
      <c r="G489" s="232" t="s">
        <v>747</v>
      </c>
      <c r="H489" s="232" t="s">
        <v>205</v>
      </c>
      <c r="I489" s="240"/>
      <c r="J489" s="234"/>
      <c r="K489" s="234">
        <v>0.2</v>
      </c>
      <c r="L489" s="234"/>
      <c r="M489" s="172">
        <f t="shared" si="16"/>
        <v>0.2</v>
      </c>
      <c r="O489" s="172"/>
      <c r="P489" s="186"/>
    </row>
    <row r="490" spans="1:16" ht="15.75" customHeight="1" x14ac:dyDescent="0.2">
      <c r="A490" s="223" t="s">
        <v>436</v>
      </c>
      <c r="B490" s="228" t="s">
        <v>441</v>
      </c>
      <c r="C490" s="229" t="s">
        <v>11</v>
      </c>
      <c r="D490" s="241" t="s">
        <v>384</v>
      </c>
      <c r="E490" s="249" t="s">
        <v>72</v>
      </c>
      <c r="F490" s="231" t="s">
        <v>613</v>
      </c>
      <c r="G490" s="232" t="s">
        <v>387</v>
      </c>
      <c r="H490" s="232" t="s">
        <v>205</v>
      </c>
      <c r="I490" s="240"/>
      <c r="J490" s="234"/>
      <c r="K490" s="234">
        <v>0.1</v>
      </c>
      <c r="L490" s="234"/>
      <c r="M490" s="172">
        <f t="shared" si="16"/>
        <v>0.1</v>
      </c>
      <c r="O490" s="172"/>
      <c r="P490" s="186"/>
    </row>
    <row r="491" spans="1:16" ht="12.75" customHeight="1" x14ac:dyDescent="0.2">
      <c r="A491" s="223" t="s">
        <v>436</v>
      </c>
      <c r="B491" s="228" t="s">
        <v>441</v>
      </c>
      <c r="C491" s="229" t="s">
        <v>11</v>
      </c>
      <c r="D491" s="230" t="s">
        <v>95</v>
      </c>
      <c r="E491" s="230" t="s">
        <v>13</v>
      </c>
      <c r="F491" s="231" t="s">
        <v>137</v>
      </c>
      <c r="G491" s="232" t="s">
        <v>724</v>
      </c>
      <c r="H491" s="232" t="s">
        <v>205</v>
      </c>
      <c r="I491" s="240"/>
      <c r="J491" s="234"/>
      <c r="K491" s="234">
        <v>0.15</v>
      </c>
      <c r="L491" s="234"/>
      <c r="M491" s="172">
        <f t="shared" si="16"/>
        <v>0.15</v>
      </c>
      <c r="O491" s="172"/>
      <c r="P491" s="186"/>
    </row>
    <row r="492" spans="1:16" ht="12.75" customHeight="1" x14ac:dyDescent="0.2">
      <c r="A492" s="223" t="s">
        <v>436</v>
      </c>
      <c r="B492" s="228" t="s">
        <v>441</v>
      </c>
      <c r="C492" s="229" t="s">
        <v>11</v>
      </c>
      <c r="D492" s="229" t="s">
        <v>95</v>
      </c>
      <c r="E492" s="229" t="s">
        <v>25</v>
      </c>
      <c r="F492" s="231" t="s">
        <v>176</v>
      </c>
      <c r="G492" s="232" t="s">
        <v>138</v>
      </c>
      <c r="H492" s="232" t="s">
        <v>205</v>
      </c>
      <c r="I492" s="240"/>
      <c r="J492" s="234"/>
      <c r="K492" s="234">
        <v>0.15</v>
      </c>
      <c r="L492" s="234"/>
      <c r="M492" s="172">
        <f t="shared" si="16"/>
        <v>0.15</v>
      </c>
      <c r="O492" s="172"/>
      <c r="P492" s="186"/>
    </row>
    <row r="493" spans="1:16" ht="25.5" customHeight="1" x14ac:dyDescent="0.2">
      <c r="A493" s="223" t="s">
        <v>436</v>
      </c>
      <c r="B493" s="228" t="s">
        <v>441</v>
      </c>
      <c r="C493" s="229" t="s">
        <v>11</v>
      </c>
      <c r="D493" s="229" t="s">
        <v>528</v>
      </c>
      <c r="E493" s="277" t="s">
        <v>13</v>
      </c>
      <c r="F493" s="231" t="s">
        <v>652</v>
      </c>
      <c r="G493" s="232" t="s">
        <v>869</v>
      </c>
      <c r="H493" s="232" t="s">
        <v>205</v>
      </c>
      <c r="I493" s="240"/>
      <c r="J493" s="234"/>
      <c r="K493" s="234">
        <v>0.05</v>
      </c>
      <c r="L493" s="234"/>
      <c r="M493" s="172">
        <f t="shared" si="16"/>
        <v>0.05</v>
      </c>
      <c r="O493" s="172"/>
      <c r="P493" s="186"/>
    </row>
    <row r="494" spans="1:16" ht="25.5" customHeight="1" x14ac:dyDescent="0.2">
      <c r="A494" s="223" t="s">
        <v>436</v>
      </c>
      <c r="B494" s="228" t="s">
        <v>441</v>
      </c>
      <c r="C494" s="229" t="s">
        <v>11</v>
      </c>
      <c r="D494" s="229" t="s">
        <v>528</v>
      </c>
      <c r="E494" s="241" t="s">
        <v>72</v>
      </c>
      <c r="F494" s="231" t="s">
        <v>872</v>
      </c>
      <c r="G494" s="232" t="s">
        <v>870</v>
      </c>
      <c r="H494" s="232" t="s">
        <v>205</v>
      </c>
      <c r="I494" s="240"/>
      <c r="J494" s="234"/>
      <c r="K494" s="234">
        <v>0.1</v>
      </c>
      <c r="L494" s="234"/>
      <c r="M494" s="172">
        <f t="shared" si="16"/>
        <v>0.1</v>
      </c>
      <c r="O494" s="172"/>
      <c r="P494" s="186"/>
    </row>
    <row r="495" spans="1:16" ht="38.25" customHeight="1" x14ac:dyDescent="0.2">
      <c r="A495" s="223" t="s">
        <v>436</v>
      </c>
      <c r="B495" s="228" t="s">
        <v>441</v>
      </c>
      <c r="C495" s="229" t="s">
        <v>11</v>
      </c>
      <c r="D495" s="229" t="s">
        <v>528</v>
      </c>
      <c r="E495" s="241" t="s">
        <v>72</v>
      </c>
      <c r="F495" s="231" t="s">
        <v>874</v>
      </c>
      <c r="G495" s="232" t="s">
        <v>873</v>
      </c>
      <c r="H495" s="232" t="s">
        <v>205</v>
      </c>
      <c r="I495" s="240"/>
      <c r="J495" s="234"/>
      <c r="K495" s="234">
        <v>0.5</v>
      </c>
      <c r="L495" s="234"/>
      <c r="M495" s="172">
        <f t="shared" si="16"/>
        <v>0.5</v>
      </c>
      <c r="O495" s="172"/>
      <c r="P495" s="186"/>
    </row>
    <row r="496" spans="1:16" ht="37.5" customHeight="1" x14ac:dyDescent="0.2">
      <c r="A496" s="223" t="s">
        <v>436</v>
      </c>
      <c r="B496" s="293" t="s">
        <v>441</v>
      </c>
      <c r="C496" s="229" t="s">
        <v>11</v>
      </c>
      <c r="D496" s="230" t="s">
        <v>32</v>
      </c>
      <c r="E496" s="230" t="s">
        <v>25</v>
      </c>
      <c r="F496" s="231" t="s">
        <v>140</v>
      </c>
      <c r="G496" s="232" t="s">
        <v>139</v>
      </c>
      <c r="H496" s="232" t="s">
        <v>143</v>
      </c>
      <c r="I496" s="240">
        <v>0.3</v>
      </c>
      <c r="J496" s="234"/>
      <c r="K496" s="234"/>
      <c r="L496" s="234"/>
      <c r="M496" s="172">
        <f t="shared" si="16"/>
        <v>0.3</v>
      </c>
      <c r="O496" s="172"/>
      <c r="P496" s="186"/>
    </row>
    <row r="497" spans="1:16" ht="12.75" customHeight="1" x14ac:dyDescent="0.2">
      <c r="A497" s="223" t="s">
        <v>436</v>
      </c>
      <c r="B497" s="276" t="s">
        <v>441</v>
      </c>
      <c r="C497" s="229" t="s">
        <v>11</v>
      </c>
      <c r="D497" s="229" t="s">
        <v>32</v>
      </c>
      <c r="E497" s="230" t="s">
        <v>25</v>
      </c>
      <c r="F497" s="231" t="s">
        <v>152</v>
      </c>
      <c r="G497" s="232" t="s">
        <v>153</v>
      </c>
      <c r="H497" s="232" t="s">
        <v>143</v>
      </c>
      <c r="I497" s="240">
        <v>0.25</v>
      </c>
      <c r="J497" s="234"/>
      <c r="K497" s="234"/>
      <c r="L497" s="234"/>
      <c r="M497" s="172">
        <f t="shared" si="16"/>
        <v>0.25</v>
      </c>
      <c r="O497" s="172"/>
      <c r="P497" s="186"/>
    </row>
    <row r="498" spans="1:16" ht="12.75" customHeight="1" x14ac:dyDescent="0.2">
      <c r="A498" s="223" t="s">
        <v>436</v>
      </c>
      <c r="B498" s="228" t="s">
        <v>441</v>
      </c>
      <c r="C498" s="229" t="s">
        <v>11</v>
      </c>
      <c r="D498" s="229" t="s">
        <v>32</v>
      </c>
      <c r="E498" s="230" t="s">
        <v>72</v>
      </c>
      <c r="F498" s="231" t="s">
        <v>625</v>
      </c>
      <c r="G498" s="232" t="s">
        <v>626</v>
      </c>
      <c r="H498" s="232" t="s">
        <v>143</v>
      </c>
      <c r="I498" s="240">
        <v>0.25</v>
      </c>
      <c r="J498" s="234"/>
      <c r="K498" s="234"/>
      <c r="L498" s="234"/>
      <c r="M498" s="172">
        <f t="shared" si="16"/>
        <v>0.25</v>
      </c>
      <c r="O498" s="172"/>
      <c r="P498" s="186"/>
    </row>
    <row r="499" spans="1:16" ht="24.95" customHeight="1" x14ac:dyDescent="0.2">
      <c r="A499" s="223" t="s">
        <v>436</v>
      </c>
      <c r="B499" s="228" t="s">
        <v>441</v>
      </c>
      <c r="C499" s="229" t="s">
        <v>11</v>
      </c>
      <c r="D499" s="229" t="s">
        <v>32</v>
      </c>
      <c r="E499" s="230" t="s">
        <v>369</v>
      </c>
      <c r="F499" s="232" t="s">
        <v>123</v>
      </c>
      <c r="G499" s="232" t="s">
        <v>897</v>
      </c>
      <c r="H499" s="232" t="s">
        <v>143</v>
      </c>
      <c r="I499" s="240">
        <v>0.25</v>
      </c>
      <c r="J499" s="234"/>
      <c r="K499" s="234"/>
      <c r="L499" s="234"/>
      <c r="M499" s="172">
        <f t="shared" si="16"/>
        <v>0.25</v>
      </c>
      <c r="O499" s="172"/>
      <c r="P499" s="186"/>
    </row>
    <row r="500" spans="1:16" ht="24.95" customHeight="1" x14ac:dyDescent="0.2">
      <c r="A500" s="223" t="s">
        <v>436</v>
      </c>
      <c r="B500" s="228" t="s">
        <v>441</v>
      </c>
      <c r="C500" s="229" t="s">
        <v>11</v>
      </c>
      <c r="D500" s="229" t="s">
        <v>32</v>
      </c>
      <c r="E500" s="230" t="s">
        <v>369</v>
      </c>
      <c r="F500" s="231" t="s">
        <v>407</v>
      </c>
      <c r="G500" s="232" t="s">
        <v>895</v>
      </c>
      <c r="H500" s="232" t="s">
        <v>143</v>
      </c>
      <c r="I500" s="240">
        <v>0.75</v>
      </c>
      <c r="J500" s="234"/>
      <c r="K500" s="234"/>
      <c r="L500" s="234"/>
      <c r="M500" s="172">
        <f t="shared" si="16"/>
        <v>0.75</v>
      </c>
      <c r="O500" s="172"/>
      <c r="P500" s="186"/>
    </row>
    <row r="501" spans="1:16" ht="12.75" customHeight="1" x14ac:dyDescent="0.2">
      <c r="A501" s="223" t="s">
        <v>436</v>
      </c>
      <c r="B501" s="228" t="s">
        <v>441</v>
      </c>
      <c r="C501" s="250" t="s">
        <v>11</v>
      </c>
      <c r="D501" s="251" t="s">
        <v>38</v>
      </c>
      <c r="E501" s="332" t="s">
        <v>39</v>
      </c>
      <c r="F501" s="333" t="s">
        <v>39</v>
      </c>
      <c r="G501" s="253"/>
      <c r="H501" s="254"/>
      <c r="I501" s="255">
        <f>SUM(I481:I500)</f>
        <v>1.8</v>
      </c>
      <c r="J501" s="174">
        <f>SUM(J481:J499)</f>
        <v>0</v>
      </c>
      <c r="K501" s="174">
        <f>SUM(K481:K500)</f>
        <v>2.2999999999999998</v>
      </c>
      <c r="L501" s="174"/>
      <c r="M501" s="175">
        <f t="shared" si="16"/>
        <v>4.0999999999999996</v>
      </c>
      <c r="O501" s="175"/>
      <c r="P501" s="188"/>
    </row>
    <row r="502" spans="1:16" ht="24.95" customHeight="1" x14ac:dyDescent="0.2">
      <c r="A502" s="223" t="s">
        <v>436</v>
      </c>
      <c r="B502" s="228" t="s">
        <v>441</v>
      </c>
      <c r="C502" s="229" t="s">
        <v>40</v>
      </c>
      <c r="D502" s="230" t="s">
        <v>57</v>
      </c>
      <c r="E502" s="230" t="s">
        <v>13</v>
      </c>
      <c r="F502" s="231" t="s">
        <v>174</v>
      </c>
      <c r="G502" s="232" t="s">
        <v>727</v>
      </c>
      <c r="H502" s="232" t="s">
        <v>204</v>
      </c>
      <c r="I502" s="240"/>
      <c r="J502" s="234"/>
      <c r="K502" s="234"/>
      <c r="L502" s="234">
        <v>0.1</v>
      </c>
      <c r="M502" s="172">
        <f t="shared" si="16"/>
        <v>0.1</v>
      </c>
      <c r="O502" s="172"/>
      <c r="P502" s="186"/>
    </row>
    <row r="503" spans="1:16" ht="12.75" customHeight="1" x14ac:dyDescent="0.2">
      <c r="A503" s="223" t="s">
        <v>436</v>
      </c>
      <c r="B503" s="228" t="s">
        <v>441</v>
      </c>
      <c r="C503" s="294" t="s">
        <v>40</v>
      </c>
      <c r="D503" s="257" t="s">
        <v>41</v>
      </c>
      <c r="E503" s="241" t="s">
        <v>13</v>
      </c>
      <c r="F503" s="260" t="s">
        <v>479</v>
      </c>
      <c r="G503" s="232" t="s">
        <v>478</v>
      </c>
      <c r="H503" s="232" t="s">
        <v>204</v>
      </c>
      <c r="I503" s="240"/>
      <c r="J503" s="234"/>
      <c r="K503" s="234"/>
      <c r="L503" s="234">
        <v>0.1</v>
      </c>
      <c r="M503" s="172">
        <f t="shared" si="16"/>
        <v>0.1</v>
      </c>
      <c r="O503" s="172"/>
      <c r="P503" s="186"/>
    </row>
    <row r="504" spans="1:16" ht="24.95" customHeight="1" x14ac:dyDescent="0.2">
      <c r="A504" s="223" t="s">
        <v>436</v>
      </c>
      <c r="B504" s="228" t="s">
        <v>441</v>
      </c>
      <c r="C504" s="230" t="s">
        <v>40</v>
      </c>
      <c r="D504" s="230" t="s">
        <v>109</v>
      </c>
      <c r="E504" s="230" t="s">
        <v>72</v>
      </c>
      <c r="F504" s="232" t="s">
        <v>771</v>
      </c>
      <c r="G504" s="232" t="s">
        <v>595</v>
      </c>
      <c r="H504" s="232" t="s">
        <v>204</v>
      </c>
      <c r="I504" s="240"/>
      <c r="J504" s="234"/>
      <c r="K504" s="234"/>
      <c r="L504" s="234">
        <v>0.3</v>
      </c>
      <c r="M504" s="172">
        <f t="shared" si="16"/>
        <v>0.3</v>
      </c>
      <c r="O504" s="172"/>
      <c r="P504" s="186"/>
    </row>
    <row r="505" spans="1:16" ht="24.95" customHeight="1" x14ac:dyDescent="0.2">
      <c r="A505" s="223" t="s">
        <v>436</v>
      </c>
      <c r="B505" s="228" t="s">
        <v>441</v>
      </c>
      <c r="C505" s="230" t="s">
        <v>40</v>
      </c>
      <c r="D505" s="230" t="s">
        <v>109</v>
      </c>
      <c r="E505" s="230" t="s">
        <v>72</v>
      </c>
      <c r="F505" s="232" t="s">
        <v>594</v>
      </c>
      <c r="G505" s="232" t="s">
        <v>595</v>
      </c>
      <c r="H505" s="232" t="s">
        <v>204</v>
      </c>
      <c r="I505" s="240"/>
      <c r="J505" s="234"/>
      <c r="K505" s="234"/>
      <c r="L505" s="234">
        <v>0.5</v>
      </c>
      <c r="M505" s="172">
        <f t="shared" si="16"/>
        <v>0.5</v>
      </c>
      <c r="O505" s="172"/>
      <c r="P505" s="186"/>
    </row>
    <row r="506" spans="1:16" ht="24.95" customHeight="1" x14ac:dyDescent="0.2">
      <c r="A506" s="223" t="s">
        <v>436</v>
      </c>
      <c r="B506" s="228" t="s">
        <v>441</v>
      </c>
      <c r="C506" s="229" t="s">
        <v>40</v>
      </c>
      <c r="D506" s="230" t="s">
        <v>70</v>
      </c>
      <c r="E506" s="230" t="s">
        <v>72</v>
      </c>
      <c r="F506" s="231" t="s">
        <v>602</v>
      </c>
      <c r="G506" s="232" t="s">
        <v>516</v>
      </c>
      <c r="H506" s="232" t="s">
        <v>204</v>
      </c>
      <c r="I506" s="240"/>
      <c r="J506" s="234"/>
      <c r="K506" s="234"/>
      <c r="L506" s="234">
        <v>0.05</v>
      </c>
      <c r="M506" s="172">
        <f t="shared" si="16"/>
        <v>0.05</v>
      </c>
      <c r="O506" s="172"/>
      <c r="P506" s="186"/>
    </row>
    <row r="507" spans="1:16" ht="24.95" customHeight="1" x14ac:dyDescent="0.2">
      <c r="A507" s="223" t="s">
        <v>436</v>
      </c>
      <c r="B507" s="228" t="s">
        <v>441</v>
      </c>
      <c r="C507" s="229" t="s">
        <v>40</v>
      </c>
      <c r="D507" s="230" t="s">
        <v>284</v>
      </c>
      <c r="E507" s="230" t="s">
        <v>21</v>
      </c>
      <c r="F507" s="231" t="s">
        <v>455</v>
      </c>
      <c r="G507" s="232" t="s">
        <v>456</v>
      </c>
      <c r="H507" s="232" t="s">
        <v>204</v>
      </c>
      <c r="I507" s="240"/>
      <c r="J507" s="234"/>
      <c r="K507" s="234"/>
      <c r="L507" s="234">
        <v>0.2</v>
      </c>
      <c r="M507" s="172">
        <f t="shared" si="16"/>
        <v>0.2</v>
      </c>
      <c r="O507" s="172"/>
      <c r="P507" s="186"/>
    </row>
    <row r="508" spans="1:16" ht="24.95" customHeight="1" x14ac:dyDescent="0.2">
      <c r="A508" s="223" t="s">
        <v>436</v>
      </c>
      <c r="B508" s="228" t="s">
        <v>441</v>
      </c>
      <c r="C508" s="229" t="s">
        <v>40</v>
      </c>
      <c r="D508" s="229" t="s">
        <v>284</v>
      </c>
      <c r="E508" s="230" t="s">
        <v>72</v>
      </c>
      <c r="F508" s="231" t="s">
        <v>354</v>
      </c>
      <c r="G508" s="232" t="s">
        <v>355</v>
      </c>
      <c r="H508" s="232" t="s">
        <v>204</v>
      </c>
      <c r="I508" s="240"/>
      <c r="J508" s="234"/>
      <c r="K508" s="234"/>
      <c r="L508" s="234">
        <v>0.2</v>
      </c>
      <c r="M508" s="172">
        <f t="shared" si="16"/>
        <v>0.2</v>
      </c>
      <c r="O508" s="172"/>
      <c r="P508" s="186"/>
    </row>
    <row r="509" spans="1:16" ht="24.95" customHeight="1" x14ac:dyDescent="0.2">
      <c r="A509" s="223" t="s">
        <v>436</v>
      </c>
      <c r="B509" s="228" t="s">
        <v>441</v>
      </c>
      <c r="C509" s="229" t="s">
        <v>40</v>
      </c>
      <c r="D509" s="229" t="s">
        <v>284</v>
      </c>
      <c r="E509" s="230" t="s">
        <v>72</v>
      </c>
      <c r="F509" s="231" t="s">
        <v>540</v>
      </c>
      <c r="G509" s="232" t="s">
        <v>541</v>
      </c>
      <c r="H509" s="232" t="s">
        <v>204</v>
      </c>
      <c r="I509" s="240"/>
      <c r="J509" s="234"/>
      <c r="K509" s="234"/>
      <c r="L509" s="234">
        <v>0.2</v>
      </c>
      <c r="M509" s="172">
        <f t="shared" ref="M509:M540" si="18">SUM(I509:L509)</f>
        <v>0.2</v>
      </c>
      <c r="O509" s="172"/>
      <c r="P509" s="186"/>
    </row>
    <row r="510" spans="1:16" ht="24.95" customHeight="1" x14ac:dyDescent="0.2">
      <c r="A510" s="223" t="s">
        <v>436</v>
      </c>
      <c r="B510" s="228" t="s">
        <v>441</v>
      </c>
      <c r="C510" s="229" t="s">
        <v>40</v>
      </c>
      <c r="D510" s="229" t="s">
        <v>817</v>
      </c>
      <c r="E510" s="230" t="s">
        <v>25</v>
      </c>
      <c r="F510" s="231" t="s">
        <v>826</v>
      </c>
      <c r="G510" s="232" t="s">
        <v>828</v>
      </c>
      <c r="H510" s="232" t="s">
        <v>204</v>
      </c>
      <c r="I510" s="240"/>
      <c r="J510" s="234"/>
      <c r="K510" s="234"/>
      <c r="L510" s="234">
        <v>0.15</v>
      </c>
      <c r="M510" s="172">
        <f t="shared" si="18"/>
        <v>0.15</v>
      </c>
      <c r="O510" s="172"/>
      <c r="P510" s="186"/>
    </row>
    <row r="511" spans="1:16" s="181" customFormat="1" ht="24.95" customHeight="1" x14ac:dyDescent="0.2">
      <c r="A511" s="354" t="s">
        <v>436</v>
      </c>
      <c r="B511" s="311" t="s">
        <v>441</v>
      </c>
      <c r="C511" s="235" t="s">
        <v>40</v>
      </c>
      <c r="D511" s="235" t="s">
        <v>42</v>
      </c>
      <c r="E511" s="231" t="s">
        <v>72</v>
      </c>
      <c r="F511" s="231" t="s">
        <v>837</v>
      </c>
      <c r="G511" s="232" t="s">
        <v>840</v>
      </c>
      <c r="H511" s="232" t="s">
        <v>204</v>
      </c>
      <c r="I511" s="240"/>
      <c r="J511" s="243"/>
      <c r="K511" s="243"/>
      <c r="L511" s="243">
        <v>0.2</v>
      </c>
      <c r="M511" s="355">
        <f t="shared" si="18"/>
        <v>0.2</v>
      </c>
      <c r="O511" s="355"/>
      <c r="P511" s="370"/>
    </row>
    <row r="512" spans="1:16" s="181" customFormat="1" ht="24.95" customHeight="1" x14ac:dyDescent="0.2">
      <c r="A512" s="354" t="s">
        <v>436</v>
      </c>
      <c r="B512" s="311" t="s">
        <v>441</v>
      </c>
      <c r="C512" s="235" t="s">
        <v>40</v>
      </c>
      <c r="D512" s="366" t="s">
        <v>42</v>
      </c>
      <c r="E512" s="231" t="s">
        <v>72</v>
      </c>
      <c r="F512" s="231" t="s">
        <v>536</v>
      </c>
      <c r="G512" s="232" t="s">
        <v>600</v>
      </c>
      <c r="H512" s="232" t="s">
        <v>204</v>
      </c>
      <c r="I512" s="240"/>
      <c r="J512" s="243"/>
      <c r="K512" s="243"/>
      <c r="L512" s="243">
        <v>0.1</v>
      </c>
      <c r="M512" s="355">
        <f t="shared" si="18"/>
        <v>0.1</v>
      </c>
      <c r="O512" s="355"/>
      <c r="P512" s="370"/>
    </row>
    <row r="513" spans="1:16" s="181" customFormat="1" ht="24.95" customHeight="1" x14ac:dyDescent="0.2">
      <c r="A513" s="354" t="s">
        <v>436</v>
      </c>
      <c r="B513" s="311" t="s">
        <v>441</v>
      </c>
      <c r="C513" s="235" t="s">
        <v>40</v>
      </c>
      <c r="D513" s="366" t="s">
        <v>42</v>
      </c>
      <c r="E513" s="231" t="s">
        <v>72</v>
      </c>
      <c r="F513" s="231" t="s">
        <v>615</v>
      </c>
      <c r="G513" s="232" t="s">
        <v>851</v>
      </c>
      <c r="H513" s="232" t="s">
        <v>204</v>
      </c>
      <c r="I513" s="240"/>
      <c r="J513" s="243"/>
      <c r="K513" s="243"/>
      <c r="L513" s="243">
        <v>0.2</v>
      </c>
      <c r="M513" s="355">
        <f t="shared" si="18"/>
        <v>0.2</v>
      </c>
      <c r="O513" s="355"/>
      <c r="P513" s="370"/>
    </row>
    <row r="514" spans="1:16" ht="12.6" customHeight="1" x14ac:dyDescent="0.2">
      <c r="A514" s="223" t="s">
        <v>436</v>
      </c>
      <c r="B514" s="228" t="s">
        <v>441</v>
      </c>
      <c r="C514" s="229" t="s">
        <v>40</v>
      </c>
      <c r="D514" s="229" t="s">
        <v>596</v>
      </c>
      <c r="E514" s="230" t="s">
        <v>13</v>
      </c>
      <c r="F514" s="231" t="s">
        <v>292</v>
      </c>
      <c r="G514" s="232" t="s">
        <v>491</v>
      </c>
      <c r="H514" s="232" t="s">
        <v>204</v>
      </c>
      <c r="I514" s="240"/>
      <c r="J514" s="234"/>
      <c r="K514" s="234"/>
      <c r="L514" s="234">
        <v>0.1</v>
      </c>
      <c r="M514" s="172">
        <f t="shared" si="18"/>
        <v>0.1</v>
      </c>
      <c r="O514" s="172"/>
      <c r="P514" s="186"/>
    </row>
    <row r="515" spans="1:16" ht="12.75" customHeight="1" x14ac:dyDescent="0.2">
      <c r="A515" s="223" t="s">
        <v>436</v>
      </c>
      <c r="B515" s="308" t="s">
        <v>441</v>
      </c>
      <c r="C515" s="250" t="s">
        <v>40</v>
      </c>
      <c r="D515" s="251" t="s">
        <v>58</v>
      </c>
      <c r="E515" s="251" t="s">
        <v>39</v>
      </c>
      <c r="F515" s="252" t="s">
        <v>39</v>
      </c>
      <c r="G515" s="253"/>
      <c r="H515" s="254"/>
      <c r="I515" s="255"/>
      <c r="J515" s="174"/>
      <c r="K515" s="174"/>
      <c r="L515" s="174">
        <f>SUM(L502:L514)</f>
        <v>2.4</v>
      </c>
      <c r="M515" s="175">
        <f t="shared" si="18"/>
        <v>2.4</v>
      </c>
      <c r="O515" s="175"/>
      <c r="P515" s="188"/>
    </row>
    <row r="516" spans="1:16" ht="12.75" customHeight="1" x14ac:dyDescent="0.2">
      <c r="A516" s="223" t="s">
        <v>436</v>
      </c>
      <c r="B516" s="334" t="s">
        <v>441</v>
      </c>
      <c r="C516" s="266" t="s">
        <v>59</v>
      </c>
      <c r="D516" s="266" t="s">
        <v>39</v>
      </c>
      <c r="E516" s="266" t="s">
        <v>39</v>
      </c>
      <c r="F516" s="252" t="s">
        <v>39</v>
      </c>
      <c r="G516" s="253"/>
      <c r="H516" s="267"/>
      <c r="I516" s="268">
        <f>I501</f>
        <v>1.8</v>
      </c>
      <c r="J516" s="269">
        <f>J501</f>
        <v>0</v>
      </c>
      <c r="K516" s="269">
        <f>K501</f>
        <v>2.2999999999999998</v>
      </c>
      <c r="L516" s="269">
        <f>L515</f>
        <v>2.4</v>
      </c>
      <c r="M516" s="270">
        <f t="shared" si="18"/>
        <v>6.5</v>
      </c>
      <c r="O516" s="189"/>
      <c r="P516" s="190"/>
    </row>
    <row r="517" spans="1:16" s="163" customFormat="1" ht="12.6" customHeight="1" x14ac:dyDescent="0.2">
      <c r="A517" s="223" t="s">
        <v>436</v>
      </c>
      <c r="B517" s="276" t="s">
        <v>442</v>
      </c>
      <c r="C517" s="241" t="s">
        <v>11</v>
      </c>
      <c r="D517" s="246" t="s">
        <v>98</v>
      </c>
      <c r="E517" s="246" t="s">
        <v>13</v>
      </c>
      <c r="F517" s="231" t="s">
        <v>551</v>
      </c>
      <c r="G517" s="232" t="s">
        <v>553</v>
      </c>
      <c r="H517" s="232" t="s">
        <v>205</v>
      </c>
      <c r="I517" s="240"/>
      <c r="J517" s="234"/>
      <c r="K517" s="234">
        <v>0.05</v>
      </c>
      <c r="L517" s="234"/>
      <c r="M517" s="172">
        <f t="shared" si="18"/>
        <v>0.05</v>
      </c>
      <c r="O517" s="161"/>
      <c r="P517" s="162"/>
    </row>
    <row r="518" spans="1:16" ht="12.6" customHeight="1" x14ac:dyDescent="0.2">
      <c r="A518" s="223" t="s">
        <v>436</v>
      </c>
      <c r="B518" s="228" t="s">
        <v>442</v>
      </c>
      <c r="C518" s="229" t="s">
        <v>11</v>
      </c>
      <c r="D518" s="279" t="s">
        <v>99</v>
      </c>
      <c r="E518" s="230" t="s">
        <v>13</v>
      </c>
      <c r="F518" s="231" t="s">
        <v>100</v>
      </c>
      <c r="G518" s="232" t="s">
        <v>332</v>
      </c>
      <c r="H518" s="232" t="s">
        <v>205</v>
      </c>
      <c r="I518" s="240"/>
      <c r="J518" s="234"/>
      <c r="K518" s="234">
        <v>0.2</v>
      </c>
      <c r="L518" s="234"/>
      <c r="M518" s="172">
        <f t="shared" si="18"/>
        <v>0.2</v>
      </c>
      <c r="O518" s="172"/>
      <c r="P518" s="186"/>
    </row>
    <row r="519" spans="1:16" ht="12.6" customHeight="1" x14ac:dyDescent="0.2">
      <c r="A519" s="223" t="s">
        <v>436</v>
      </c>
      <c r="B519" s="228" t="s">
        <v>442</v>
      </c>
      <c r="C519" s="229" t="s">
        <v>11</v>
      </c>
      <c r="D519" s="242" t="s">
        <v>12</v>
      </c>
      <c r="E519" s="230" t="s">
        <v>72</v>
      </c>
      <c r="F519" s="231" t="s">
        <v>687</v>
      </c>
      <c r="G519" s="232" t="s">
        <v>689</v>
      </c>
      <c r="H519" s="232" t="s">
        <v>165</v>
      </c>
      <c r="I519" s="240"/>
      <c r="J519" s="234">
        <v>0.1</v>
      </c>
      <c r="K519" s="234"/>
      <c r="L519" s="234"/>
      <c r="M519" s="172">
        <f t="shared" si="18"/>
        <v>0.1</v>
      </c>
      <c r="O519" s="172"/>
      <c r="P519" s="186"/>
    </row>
    <row r="520" spans="1:16" ht="12.6" customHeight="1" x14ac:dyDescent="0.2">
      <c r="A520" s="223" t="s">
        <v>436</v>
      </c>
      <c r="B520" s="228" t="s">
        <v>442</v>
      </c>
      <c r="C520" s="229" t="s">
        <v>11</v>
      </c>
      <c r="D520" s="242" t="s">
        <v>15</v>
      </c>
      <c r="E520" s="230" t="s">
        <v>72</v>
      </c>
      <c r="F520" s="231" t="s">
        <v>706</v>
      </c>
      <c r="G520" s="232" t="s">
        <v>705</v>
      </c>
      <c r="H520" s="232" t="s">
        <v>205</v>
      </c>
      <c r="I520" s="240"/>
      <c r="J520" s="234"/>
      <c r="K520" s="234">
        <v>0.1</v>
      </c>
      <c r="L520" s="234"/>
      <c r="M520" s="172">
        <f t="shared" si="18"/>
        <v>0.1</v>
      </c>
      <c r="O520" s="172"/>
      <c r="P520" s="186"/>
    </row>
    <row r="521" spans="1:16" ht="25.5" customHeight="1" x14ac:dyDescent="0.2">
      <c r="A521" s="223" t="s">
        <v>436</v>
      </c>
      <c r="B521" s="228" t="s">
        <v>442</v>
      </c>
      <c r="C521" s="229" t="s">
        <v>11</v>
      </c>
      <c r="D521" s="242" t="s">
        <v>716</v>
      </c>
      <c r="E521" s="230" t="s">
        <v>13</v>
      </c>
      <c r="F521" s="231" t="s">
        <v>717</v>
      </c>
      <c r="G521" s="232" t="s">
        <v>719</v>
      </c>
      <c r="H521" s="232" t="s">
        <v>205</v>
      </c>
      <c r="I521" s="240"/>
      <c r="J521" s="234"/>
      <c r="K521" s="234">
        <v>0.1</v>
      </c>
      <c r="L521" s="234"/>
      <c r="M521" s="172">
        <f t="shared" si="18"/>
        <v>0.1</v>
      </c>
      <c r="O521" s="172"/>
      <c r="P521" s="186"/>
    </row>
    <row r="522" spans="1:16" ht="25.5" customHeight="1" x14ac:dyDescent="0.2">
      <c r="A522" s="223" t="s">
        <v>436</v>
      </c>
      <c r="B522" s="228" t="s">
        <v>442</v>
      </c>
      <c r="C522" s="229" t="s">
        <v>11</v>
      </c>
      <c r="D522" s="242" t="s">
        <v>305</v>
      </c>
      <c r="E522" s="230" t="s">
        <v>21</v>
      </c>
      <c r="F522" s="231" t="s">
        <v>737</v>
      </c>
      <c r="G522" s="232" t="s">
        <v>738</v>
      </c>
      <c r="H522" s="232" t="s">
        <v>205</v>
      </c>
      <c r="I522" s="240"/>
      <c r="J522" s="234"/>
      <c r="K522" s="234">
        <v>0.5</v>
      </c>
      <c r="L522" s="234"/>
      <c r="M522" s="172">
        <f t="shared" si="18"/>
        <v>0.5</v>
      </c>
      <c r="O522" s="172"/>
      <c r="P522" s="186"/>
    </row>
    <row r="523" spans="1:16" ht="24.95" customHeight="1" x14ac:dyDescent="0.2">
      <c r="A523" s="223" t="s">
        <v>436</v>
      </c>
      <c r="B523" s="228" t="s">
        <v>442</v>
      </c>
      <c r="C523" s="230" t="s">
        <v>11</v>
      </c>
      <c r="D523" s="230" t="s">
        <v>305</v>
      </c>
      <c r="E523" s="230" t="s">
        <v>72</v>
      </c>
      <c r="F523" s="231" t="s">
        <v>273</v>
      </c>
      <c r="G523" s="232" t="s">
        <v>743</v>
      </c>
      <c r="H523" s="232" t="s">
        <v>205</v>
      </c>
      <c r="I523" s="240"/>
      <c r="J523" s="234"/>
      <c r="K523" s="234">
        <v>0.1</v>
      </c>
      <c r="L523" s="234"/>
      <c r="M523" s="172">
        <f t="shared" si="18"/>
        <v>0.1</v>
      </c>
      <c r="O523" s="172"/>
      <c r="P523" s="186"/>
    </row>
    <row r="524" spans="1:16" ht="25.5" customHeight="1" x14ac:dyDescent="0.2">
      <c r="A524" s="223" t="s">
        <v>436</v>
      </c>
      <c r="B524" s="228" t="s">
        <v>442</v>
      </c>
      <c r="C524" s="229" t="s">
        <v>11</v>
      </c>
      <c r="D524" s="230" t="s">
        <v>18</v>
      </c>
      <c r="E524" s="230" t="s">
        <v>21</v>
      </c>
      <c r="F524" s="231" t="s">
        <v>393</v>
      </c>
      <c r="G524" s="232" t="s">
        <v>497</v>
      </c>
      <c r="H524" s="232" t="s">
        <v>165</v>
      </c>
      <c r="I524" s="240"/>
      <c r="J524" s="234">
        <v>0.1</v>
      </c>
      <c r="K524" s="234"/>
      <c r="L524" s="234"/>
      <c r="M524" s="172">
        <f t="shared" si="18"/>
        <v>0.1</v>
      </c>
      <c r="O524" s="172"/>
      <c r="P524" s="186"/>
    </row>
    <row r="525" spans="1:16" ht="25.5" customHeight="1" x14ac:dyDescent="0.2">
      <c r="A525" s="223" t="s">
        <v>436</v>
      </c>
      <c r="B525" s="228" t="s">
        <v>442</v>
      </c>
      <c r="C525" s="229" t="s">
        <v>11</v>
      </c>
      <c r="D525" s="230" t="s">
        <v>217</v>
      </c>
      <c r="E525" s="230" t="s">
        <v>72</v>
      </c>
      <c r="F525" s="231" t="s">
        <v>866</v>
      </c>
      <c r="G525" s="232" t="s">
        <v>868</v>
      </c>
      <c r="H525" s="232" t="s">
        <v>165</v>
      </c>
      <c r="I525" s="240"/>
      <c r="J525" s="234">
        <v>0.1</v>
      </c>
      <c r="K525" s="234"/>
      <c r="L525" s="234"/>
      <c r="M525" s="172">
        <f t="shared" si="18"/>
        <v>0.1</v>
      </c>
      <c r="O525" s="172"/>
      <c r="P525" s="186"/>
    </row>
    <row r="526" spans="1:16" ht="51" customHeight="1" x14ac:dyDescent="0.2">
      <c r="A526" s="223" t="s">
        <v>436</v>
      </c>
      <c r="B526" s="228" t="s">
        <v>442</v>
      </c>
      <c r="C526" s="229" t="s">
        <v>11</v>
      </c>
      <c r="D526" s="230" t="s">
        <v>95</v>
      </c>
      <c r="E526" s="230" t="s">
        <v>13</v>
      </c>
      <c r="F526" s="231" t="s">
        <v>137</v>
      </c>
      <c r="G526" s="232" t="s">
        <v>454</v>
      </c>
      <c r="H526" s="232" t="s">
        <v>205</v>
      </c>
      <c r="I526" s="240"/>
      <c r="J526" s="234"/>
      <c r="K526" s="234">
        <v>0.15</v>
      </c>
      <c r="L526" s="234"/>
      <c r="M526" s="172">
        <f t="shared" si="18"/>
        <v>0.15</v>
      </c>
      <c r="O526" s="172"/>
      <c r="P526" s="186"/>
    </row>
    <row r="527" spans="1:16" ht="25.5" customHeight="1" x14ac:dyDescent="0.2">
      <c r="A527" s="223" t="s">
        <v>436</v>
      </c>
      <c r="B527" s="228" t="s">
        <v>442</v>
      </c>
      <c r="C527" s="229" t="s">
        <v>11</v>
      </c>
      <c r="D527" s="277" t="s">
        <v>95</v>
      </c>
      <c r="E527" s="229" t="s">
        <v>25</v>
      </c>
      <c r="F527" s="231" t="s">
        <v>176</v>
      </c>
      <c r="G527" s="247" t="s">
        <v>142</v>
      </c>
      <c r="H527" s="232" t="s">
        <v>205</v>
      </c>
      <c r="I527" s="263"/>
      <c r="J527" s="264"/>
      <c r="K527" s="264">
        <v>0.15</v>
      </c>
      <c r="L527" s="264"/>
      <c r="M527" s="176">
        <f t="shared" si="18"/>
        <v>0.15</v>
      </c>
      <c r="O527" s="172"/>
      <c r="P527" s="186"/>
    </row>
    <row r="528" spans="1:16" ht="24.95" customHeight="1" x14ac:dyDescent="0.2">
      <c r="A528" s="223" t="s">
        <v>436</v>
      </c>
      <c r="B528" s="228" t="s">
        <v>442</v>
      </c>
      <c r="C528" s="241" t="s">
        <v>11</v>
      </c>
      <c r="D528" s="242" t="s">
        <v>27</v>
      </c>
      <c r="E528" s="241" t="s">
        <v>21</v>
      </c>
      <c r="F528" s="231" t="s">
        <v>482</v>
      </c>
      <c r="G528" s="236" t="s">
        <v>792</v>
      </c>
      <c r="H528" s="232" t="s">
        <v>165</v>
      </c>
      <c r="I528" s="237"/>
      <c r="J528" s="335">
        <v>0.15</v>
      </c>
      <c r="K528" s="335"/>
      <c r="L528" s="335"/>
      <c r="M528" s="173">
        <f t="shared" si="18"/>
        <v>0.15</v>
      </c>
      <c r="O528" s="172"/>
      <c r="P528" s="186"/>
    </row>
    <row r="529" spans="1:17" ht="24.95" customHeight="1" x14ac:dyDescent="0.2">
      <c r="A529" s="223" t="s">
        <v>436</v>
      </c>
      <c r="B529" s="228" t="s">
        <v>442</v>
      </c>
      <c r="C529" s="229" t="s">
        <v>11</v>
      </c>
      <c r="D529" s="229" t="s">
        <v>28</v>
      </c>
      <c r="E529" s="230" t="s">
        <v>21</v>
      </c>
      <c r="F529" s="231" t="s">
        <v>646</v>
      </c>
      <c r="G529" s="232" t="s">
        <v>729</v>
      </c>
      <c r="H529" s="232" t="s">
        <v>165</v>
      </c>
      <c r="I529" s="240"/>
      <c r="J529" s="234">
        <v>0.2</v>
      </c>
      <c r="K529" s="234"/>
      <c r="L529" s="234"/>
      <c r="M529" s="172">
        <f t="shared" si="18"/>
        <v>0.2</v>
      </c>
      <c r="O529" s="172"/>
      <c r="P529" s="186"/>
      <c r="Q529" s="219" t="s">
        <v>146</v>
      </c>
    </row>
    <row r="530" spans="1:17" ht="24.95" customHeight="1" x14ac:dyDescent="0.2">
      <c r="A530" s="223" t="s">
        <v>436</v>
      </c>
      <c r="B530" s="228" t="s">
        <v>442</v>
      </c>
      <c r="C530" s="229" t="s">
        <v>11</v>
      </c>
      <c r="D530" s="229" t="s">
        <v>28</v>
      </c>
      <c r="E530" s="230" t="s">
        <v>21</v>
      </c>
      <c r="F530" s="231" t="s">
        <v>30</v>
      </c>
      <c r="G530" s="232" t="s">
        <v>733</v>
      </c>
      <c r="H530" s="232" t="s">
        <v>143</v>
      </c>
      <c r="I530" s="240">
        <v>0.25</v>
      </c>
      <c r="J530" s="234"/>
      <c r="K530" s="234"/>
      <c r="L530" s="234"/>
      <c r="M530" s="172">
        <f t="shared" si="18"/>
        <v>0.25</v>
      </c>
      <c r="O530" s="172"/>
      <c r="P530" s="186"/>
    </row>
    <row r="531" spans="1:17" ht="37.5" customHeight="1" x14ac:dyDescent="0.2">
      <c r="A531" s="223" t="s">
        <v>436</v>
      </c>
      <c r="B531" s="228" t="s">
        <v>442</v>
      </c>
      <c r="C531" s="229" t="s">
        <v>11</v>
      </c>
      <c r="D531" s="258" t="s">
        <v>18</v>
      </c>
      <c r="E531" s="281" t="s">
        <v>72</v>
      </c>
      <c r="F531" s="232" t="s">
        <v>324</v>
      </c>
      <c r="G531" s="232" t="s">
        <v>580</v>
      </c>
      <c r="H531" s="232" t="s">
        <v>205</v>
      </c>
      <c r="I531" s="240"/>
      <c r="J531" s="234"/>
      <c r="K531" s="234">
        <v>0.15</v>
      </c>
      <c r="L531" s="234"/>
      <c r="M531" s="172">
        <f t="shared" si="18"/>
        <v>0.15</v>
      </c>
      <c r="O531" s="172"/>
      <c r="P531" s="186"/>
    </row>
    <row r="532" spans="1:17" ht="37.5" customHeight="1" x14ac:dyDescent="0.2">
      <c r="A532" s="223" t="s">
        <v>436</v>
      </c>
      <c r="B532" s="228" t="s">
        <v>442</v>
      </c>
      <c r="C532" s="229" t="s">
        <v>11</v>
      </c>
      <c r="D532" s="258" t="s">
        <v>18</v>
      </c>
      <c r="E532" s="281" t="s">
        <v>72</v>
      </c>
      <c r="F532" s="232" t="s">
        <v>582</v>
      </c>
      <c r="G532" s="232" t="s">
        <v>581</v>
      </c>
      <c r="H532" s="232" t="s">
        <v>205</v>
      </c>
      <c r="I532" s="240"/>
      <c r="J532" s="234"/>
      <c r="K532" s="234">
        <v>0.2</v>
      </c>
      <c r="L532" s="234"/>
      <c r="M532" s="172">
        <f t="shared" si="18"/>
        <v>0.2</v>
      </c>
      <c r="O532" s="172"/>
      <c r="P532" s="186"/>
    </row>
    <row r="533" spans="1:17" ht="25.5" customHeight="1" x14ac:dyDescent="0.2">
      <c r="A533" s="223" t="s">
        <v>436</v>
      </c>
      <c r="B533" s="228" t="s">
        <v>442</v>
      </c>
      <c r="C533" s="229" t="s">
        <v>11</v>
      </c>
      <c r="D533" s="241" t="s">
        <v>315</v>
      </c>
      <c r="E533" s="300" t="s">
        <v>13</v>
      </c>
      <c r="F533" s="232" t="s">
        <v>314</v>
      </c>
      <c r="G533" s="232" t="s">
        <v>721</v>
      </c>
      <c r="H533" s="232" t="s">
        <v>205</v>
      </c>
      <c r="I533" s="240"/>
      <c r="J533" s="234"/>
      <c r="K533" s="234">
        <v>0.57999999999999996</v>
      </c>
      <c r="L533" s="234"/>
      <c r="M533" s="172">
        <f t="shared" si="18"/>
        <v>0.57999999999999996</v>
      </c>
      <c r="O533" s="172"/>
      <c r="P533" s="186"/>
    </row>
    <row r="534" spans="1:17" ht="37.5" customHeight="1" x14ac:dyDescent="0.2">
      <c r="A534" s="223" t="s">
        <v>436</v>
      </c>
      <c r="B534" s="228" t="s">
        <v>442</v>
      </c>
      <c r="C534" s="229" t="s">
        <v>11</v>
      </c>
      <c r="D534" s="229" t="s">
        <v>315</v>
      </c>
      <c r="E534" s="300" t="s">
        <v>72</v>
      </c>
      <c r="F534" s="232" t="s">
        <v>723</v>
      </c>
      <c r="G534" s="232" t="s">
        <v>722</v>
      </c>
      <c r="H534" s="232" t="s">
        <v>205</v>
      </c>
      <c r="I534" s="240"/>
      <c r="J534" s="234"/>
      <c r="K534" s="234">
        <v>0.9</v>
      </c>
      <c r="L534" s="234"/>
      <c r="M534" s="172">
        <f t="shared" si="18"/>
        <v>0.9</v>
      </c>
      <c r="O534" s="172"/>
      <c r="P534" s="186"/>
    </row>
    <row r="535" spans="1:17" ht="12.75" customHeight="1" x14ac:dyDescent="0.2">
      <c r="A535" s="223" t="s">
        <v>436</v>
      </c>
      <c r="B535" s="228" t="s">
        <v>442</v>
      </c>
      <c r="C535" s="229" t="s">
        <v>11</v>
      </c>
      <c r="D535" s="230" t="s">
        <v>32</v>
      </c>
      <c r="E535" s="230" t="s">
        <v>25</v>
      </c>
      <c r="F535" s="231" t="s">
        <v>140</v>
      </c>
      <c r="G535" s="232" t="s">
        <v>282</v>
      </c>
      <c r="H535" s="232" t="s">
        <v>143</v>
      </c>
      <c r="I535" s="240">
        <v>0.15</v>
      </c>
      <c r="J535" s="234"/>
      <c r="K535" s="234"/>
      <c r="L535" s="234"/>
      <c r="M535" s="172">
        <f t="shared" si="18"/>
        <v>0.15</v>
      </c>
      <c r="O535" s="172"/>
      <c r="P535" s="186"/>
    </row>
    <row r="536" spans="1:17" ht="24.95" customHeight="1" x14ac:dyDescent="0.2">
      <c r="A536" s="223" t="s">
        <v>436</v>
      </c>
      <c r="B536" s="311" t="s">
        <v>442</v>
      </c>
      <c r="C536" s="229" t="s">
        <v>11</v>
      </c>
      <c r="D536" s="229" t="s">
        <v>32</v>
      </c>
      <c r="E536" s="230" t="s">
        <v>72</v>
      </c>
      <c r="F536" s="231" t="s">
        <v>564</v>
      </c>
      <c r="G536" s="247" t="s">
        <v>469</v>
      </c>
      <c r="H536" s="232" t="s">
        <v>165</v>
      </c>
      <c r="I536" s="263"/>
      <c r="J536" s="264">
        <v>0.2</v>
      </c>
      <c r="K536" s="264"/>
      <c r="L536" s="264"/>
      <c r="M536" s="176">
        <f t="shared" si="18"/>
        <v>0.2</v>
      </c>
      <c r="O536" s="172"/>
      <c r="P536" s="186"/>
    </row>
    <row r="537" spans="1:17" ht="24.95" customHeight="1" x14ac:dyDescent="0.2">
      <c r="A537" s="223" t="s">
        <v>436</v>
      </c>
      <c r="B537" s="311" t="s">
        <v>442</v>
      </c>
      <c r="C537" s="229" t="s">
        <v>11</v>
      </c>
      <c r="D537" s="229" t="s">
        <v>32</v>
      </c>
      <c r="E537" s="230" t="s">
        <v>72</v>
      </c>
      <c r="F537" s="231" t="s">
        <v>471</v>
      </c>
      <c r="G537" s="247" t="s">
        <v>562</v>
      </c>
      <c r="H537" s="232" t="s">
        <v>165</v>
      </c>
      <c r="I537" s="263"/>
      <c r="J537" s="264">
        <v>0.15</v>
      </c>
      <c r="K537" s="264"/>
      <c r="L537" s="264"/>
      <c r="M537" s="176">
        <f t="shared" si="18"/>
        <v>0.15</v>
      </c>
      <c r="O537" s="172"/>
      <c r="P537" s="186"/>
    </row>
    <row r="538" spans="1:17" ht="24.95" customHeight="1" x14ac:dyDescent="0.2">
      <c r="A538" s="223" t="s">
        <v>436</v>
      </c>
      <c r="B538" s="311" t="s">
        <v>442</v>
      </c>
      <c r="C538" s="229" t="s">
        <v>11</v>
      </c>
      <c r="D538" s="229" t="s">
        <v>32</v>
      </c>
      <c r="E538" s="230" t="s">
        <v>72</v>
      </c>
      <c r="F538" s="231" t="s">
        <v>628</v>
      </c>
      <c r="G538" s="247" t="s">
        <v>627</v>
      </c>
      <c r="H538" s="232" t="s">
        <v>205</v>
      </c>
      <c r="I538" s="263"/>
      <c r="J538" s="264"/>
      <c r="K538" s="264">
        <v>0.2</v>
      </c>
      <c r="L538" s="264"/>
      <c r="M538" s="176">
        <f t="shared" si="18"/>
        <v>0.2</v>
      </c>
      <c r="O538" s="172"/>
      <c r="P538" s="186"/>
    </row>
    <row r="539" spans="1:17" ht="37.5" customHeight="1" x14ac:dyDescent="0.2">
      <c r="A539" s="223" t="s">
        <v>436</v>
      </c>
      <c r="B539" s="311" t="s">
        <v>442</v>
      </c>
      <c r="C539" s="229" t="s">
        <v>11</v>
      </c>
      <c r="D539" s="229" t="s">
        <v>32</v>
      </c>
      <c r="E539" s="230" t="s">
        <v>21</v>
      </c>
      <c r="F539" s="259" t="s">
        <v>513</v>
      </c>
      <c r="G539" s="247" t="s">
        <v>560</v>
      </c>
      <c r="H539" s="232" t="s">
        <v>165</v>
      </c>
      <c r="I539" s="263"/>
      <c r="J539" s="264">
        <v>0.4</v>
      </c>
      <c r="K539" s="264"/>
      <c r="L539" s="264"/>
      <c r="M539" s="176">
        <f t="shared" si="18"/>
        <v>0.4</v>
      </c>
      <c r="O539" s="172"/>
      <c r="P539" s="186"/>
    </row>
    <row r="540" spans="1:17" ht="12.6" customHeight="1" x14ac:dyDescent="0.2">
      <c r="A540" s="223" t="s">
        <v>436</v>
      </c>
      <c r="B540" s="311" t="s">
        <v>442</v>
      </c>
      <c r="C540" s="229" t="s">
        <v>11</v>
      </c>
      <c r="D540" s="229" t="s">
        <v>32</v>
      </c>
      <c r="E540" s="230" t="s">
        <v>369</v>
      </c>
      <c r="F540" s="259" t="s">
        <v>407</v>
      </c>
      <c r="G540" s="247" t="s">
        <v>896</v>
      </c>
      <c r="H540" s="232" t="s">
        <v>143</v>
      </c>
      <c r="I540" s="263">
        <v>0.25</v>
      </c>
      <c r="J540" s="264"/>
      <c r="K540" s="264"/>
      <c r="L540" s="264"/>
      <c r="M540" s="176">
        <f t="shared" si="18"/>
        <v>0.25</v>
      </c>
      <c r="O540" s="172"/>
      <c r="P540" s="186"/>
    </row>
    <row r="541" spans="1:17" ht="12.6" customHeight="1" x14ac:dyDescent="0.2">
      <c r="A541" s="223" t="s">
        <v>436</v>
      </c>
      <c r="B541" s="228" t="s">
        <v>442</v>
      </c>
      <c r="C541" s="229" t="s">
        <v>11</v>
      </c>
      <c r="D541" s="230" t="s">
        <v>77</v>
      </c>
      <c r="E541" s="230" t="s">
        <v>13</v>
      </c>
      <c r="F541" s="260" t="s">
        <v>135</v>
      </c>
      <c r="G541" s="236" t="s">
        <v>175</v>
      </c>
      <c r="H541" s="232" t="s">
        <v>205</v>
      </c>
      <c r="I541" s="237"/>
      <c r="J541" s="335"/>
      <c r="K541" s="335">
        <v>0.1</v>
      </c>
      <c r="L541" s="335"/>
      <c r="M541" s="173">
        <f t="shared" ref="M541:M574" si="19">SUM(I541:L541)</f>
        <v>0.1</v>
      </c>
      <c r="O541" s="173"/>
      <c r="P541" s="187"/>
    </row>
    <row r="542" spans="1:17" ht="24.95" customHeight="1" x14ac:dyDescent="0.2">
      <c r="A542" s="223" t="s">
        <v>436</v>
      </c>
      <c r="B542" s="228" t="s">
        <v>442</v>
      </c>
      <c r="C542" s="229" t="s">
        <v>11</v>
      </c>
      <c r="D542" s="230" t="s">
        <v>316</v>
      </c>
      <c r="E542" s="230" t="s">
        <v>13</v>
      </c>
      <c r="F542" s="336" t="s">
        <v>317</v>
      </c>
      <c r="G542" s="337" t="s">
        <v>338</v>
      </c>
      <c r="H542" s="232" t="s">
        <v>205</v>
      </c>
      <c r="I542" s="338"/>
      <c r="J542" s="339"/>
      <c r="K542" s="339">
        <v>0.05</v>
      </c>
      <c r="L542" s="339"/>
      <c r="M542" s="340">
        <f t="shared" si="19"/>
        <v>0.05</v>
      </c>
      <c r="O542" s="173"/>
      <c r="P542" s="187"/>
    </row>
    <row r="543" spans="1:17" ht="12.75" customHeight="1" x14ac:dyDescent="0.2">
      <c r="A543" s="223" t="s">
        <v>436</v>
      </c>
      <c r="B543" s="228" t="s">
        <v>442</v>
      </c>
      <c r="C543" s="250" t="s">
        <v>11</v>
      </c>
      <c r="D543" s="251" t="s">
        <v>38</v>
      </c>
      <c r="E543" s="251" t="s">
        <v>39</v>
      </c>
      <c r="F543" s="252" t="s">
        <v>39</v>
      </c>
      <c r="G543" s="253"/>
      <c r="H543" s="254"/>
      <c r="I543" s="174">
        <f>SUM(I517:I542)</f>
        <v>0.65</v>
      </c>
      <c r="J543" s="174">
        <f>SUM(J517:J542)</f>
        <v>1.4</v>
      </c>
      <c r="K543" s="174">
        <f>SUM(K517:K542)</f>
        <v>3.53</v>
      </c>
      <c r="L543" s="174"/>
      <c r="M543" s="175">
        <f t="shared" si="19"/>
        <v>5.58</v>
      </c>
      <c r="O543" s="175"/>
      <c r="P543" s="188"/>
    </row>
    <row r="544" spans="1:17" ht="24.95" customHeight="1" x14ac:dyDescent="0.2">
      <c r="A544" s="223" t="s">
        <v>436</v>
      </c>
      <c r="B544" s="228" t="s">
        <v>442</v>
      </c>
      <c r="C544" s="230" t="s">
        <v>40</v>
      </c>
      <c r="D544" s="230" t="s">
        <v>169</v>
      </c>
      <c r="E544" s="230" t="s">
        <v>13</v>
      </c>
      <c r="F544" s="231" t="s">
        <v>876</v>
      </c>
      <c r="G544" s="232" t="s">
        <v>877</v>
      </c>
      <c r="H544" s="232" t="s">
        <v>204</v>
      </c>
      <c r="I544" s="240"/>
      <c r="J544" s="234"/>
      <c r="K544" s="234"/>
      <c r="L544" s="234">
        <v>0.4</v>
      </c>
      <c r="M544" s="172">
        <f t="shared" si="19"/>
        <v>0.4</v>
      </c>
      <c r="O544" s="172"/>
      <c r="P544" s="186"/>
    </row>
    <row r="545" spans="1:16" ht="24.95" customHeight="1" x14ac:dyDescent="0.2">
      <c r="A545" s="223" t="s">
        <v>436</v>
      </c>
      <c r="B545" s="228" t="s">
        <v>442</v>
      </c>
      <c r="C545" s="230" t="s">
        <v>40</v>
      </c>
      <c r="D545" s="230" t="s">
        <v>127</v>
      </c>
      <c r="E545" s="230" t="s">
        <v>21</v>
      </c>
      <c r="F545" s="231" t="s">
        <v>336</v>
      </c>
      <c r="G545" s="232" t="s">
        <v>879</v>
      </c>
      <c r="H545" s="232" t="s">
        <v>204</v>
      </c>
      <c r="I545" s="240"/>
      <c r="J545" s="234"/>
      <c r="K545" s="234"/>
      <c r="L545" s="234">
        <v>0.05</v>
      </c>
      <c r="M545" s="172">
        <f t="shared" si="19"/>
        <v>0.05</v>
      </c>
      <c r="O545" s="172"/>
      <c r="P545" s="186"/>
    </row>
    <row r="546" spans="1:16" ht="24.95" customHeight="1" x14ac:dyDescent="0.2">
      <c r="A546" s="223" t="s">
        <v>436</v>
      </c>
      <c r="B546" s="228" t="s">
        <v>442</v>
      </c>
      <c r="C546" s="279" t="s">
        <v>40</v>
      </c>
      <c r="D546" s="230" t="s">
        <v>106</v>
      </c>
      <c r="E546" s="230" t="s">
        <v>13</v>
      </c>
      <c r="F546" s="231" t="s">
        <v>133</v>
      </c>
      <c r="G546" s="232" t="s">
        <v>158</v>
      </c>
      <c r="H546" s="232" t="s">
        <v>204</v>
      </c>
      <c r="I546" s="240"/>
      <c r="J546" s="234"/>
      <c r="K546" s="234"/>
      <c r="L546" s="234">
        <v>0.2</v>
      </c>
      <c r="M546" s="172">
        <f t="shared" si="19"/>
        <v>0.2</v>
      </c>
      <c r="O546" s="172"/>
      <c r="P546" s="186"/>
    </row>
    <row r="547" spans="1:16" ht="24.95" customHeight="1" x14ac:dyDescent="0.2">
      <c r="A547" s="223" t="s">
        <v>436</v>
      </c>
      <c r="B547" s="228" t="s">
        <v>442</v>
      </c>
      <c r="C547" s="241" t="s">
        <v>40</v>
      </c>
      <c r="D547" s="230" t="s">
        <v>106</v>
      </c>
      <c r="E547" s="230" t="s">
        <v>13</v>
      </c>
      <c r="F547" s="231" t="s">
        <v>133</v>
      </c>
      <c r="G547" s="232" t="s">
        <v>475</v>
      </c>
      <c r="H547" s="232" t="s">
        <v>204</v>
      </c>
      <c r="I547" s="240"/>
      <c r="J547" s="234"/>
      <c r="K547" s="234"/>
      <c r="L547" s="234">
        <v>0.15</v>
      </c>
      <c r="M547" s="172">
        <f t="shared" si="19"/>
        <v>0.15</v>
      </c>
      <c r="O547" s="172"/>
      <c r="P547" s="186"/>
    </row>
    <row r="548" spans="1:16" ht="25.5" customHeight="1" x14ac:dyDescent="0.2">
      <c r="A548" s="223" t="s">
        <v>436</v>
      </c>
      <c r="B548" s="228" t="s">
        <v>442</v>
      </c>
      <c r="C548" s="229" t="s">
        <v>40</v>
      </c>
      <c r="D548" s="229" t="s">
        <v>106</v>
      </c>
      <c r="E548" s="230" t="s">
        <v>13</v>
      </c>
      <c r="F548" s="231" t="s">
        <v>147</v>
      </c>
      <c r="G548" s="232" t="s">
        <v>285</v>
      </c>
      <c r="H548" s="232" t="s">
        <v>204</v>
      </c>
      <c r="I548" s="240"/>
      <c r="J548" s="234"/>
      <c r="K548" s="234"/>
      <c r="L548" s="234">
        <v>0.15</v>
      </c>
      <c r="M548" s="172">
        <f t="shared" si="19"/>
        <v>0.15</v>
      </c>
      <c r="O548" s="172"/>
      <c r="P548" s="186"/>
    </row>
    <row r="549" spans="1:16" ht="12.6" customHeight="1" x14ac:dyDescent="0.2">
      <c r="A549" s="223" t="s">
        <v>436</v>
      </c>
      <c r="B549" s="311" t="s">
        <v>442</v>
      </c>
      <c r="C549" s="229" t="s">
        <v>40</v>
      </c>
      <c r="D549" s="303" t="s">
        <v>41</v>
      </c>
      <c r="E549" s="281" t="s">
        <v>72</v>
      </c>
      <c r="F549" s="304" t="s">
        <v>814</v>
      </c>
      <c r="G549" s="232" t="s">
        <v>815</v>
      </c>
      <c r="H549" s="232" t="s">
        <v>204</v>
      </c>
      <c r="I549" s="240"/>
      <c r="J549" s="234"/>
      <c r="K549" s="234"/>
      <c r="L549" s="234">
        <v>0.1</v>
      </c>
      <c r="M549" s="172">
        <f t="shared" si="19"/>
        <v>0.1</v>
      </c>
      <c r="O549" s="172"/>
      <c r="P549" s="186"/>
    </row>
    <row r="550" spans="1:16" x14ac:dyDescent="0.2">
      <c r="A550" s="223" t="s">
        <v>436</v>
      </c>
      <c r="B550" s="228" t="s">
        <v>442</v>
      </c>
      <c r="C550" s="229" t="s">
        <v>40</v>
      </c>
      <c r="D550" s="258" t="s">
        <v>178</v>
      </c>
      <c r="E550" s="271" t="s">
        <v>72</v>
      </c>
      <c r="F550" s="232" t="s">
        <v>388</v>
      </c>
      <c r="G550" s="232" t="s">
        <v>853</v>
      </c>
      <c r="H550" s="232" t="s">
        <v>204</v>
      </c>
      <c r="I550" s="240"/>
      <c r="J550" s="234"/>
      <c r="K550" s="234"/>
      <c r="L550" s="234">
        <v>0.1</v>
      </c>
      <c r="M550" s="172">
        <f t="shared" si="19"/>
        <v>0.1</v>
      </c>
      <c r="O550" s="172"/>
      <c r="P550" s="186"/>
    </row>
    <row r="551" spans="1:16" ht="25.5" customHeight="1" x14ac:dyDescent="0.2">
      <c r="A551" s="223" t="s">
        <v>436</v>
      </c>
      <c r="B551" s="228" t="s">
        <v>442</v>
      </c>
      <c r="C551" s="229" t="s">
        <v>40</v>
      </c>
      <c r="D551" s="258" t="s">
        <v>178</v>
      </c>
      <c r="E551" s="271" t="s">
        <v>72</v>
      </c>
      <c r="F551" s="231" t="s">
        <v>854</v>
      </c>
      <c r="G551" s="232" t="s">
        <v>855</v>
      </c>
      <c r="H551" s="232" t="s">
        <v>204</v>
      </c>
      <c r="I551" s="240"/>
      <c r="J551" s="234"/>
      <c r="K551" s="234"/>
      <c r="L551" s="234">
        <v>0.7</v>
      </c>
      <c r="M551" s="172">
        <f t="shared" si="19"/>
        <v>0.7</v>
      </c>
      <c r="O551" s="172"/>
      <c r="P551" s="186"/>
    </row>
    <row r="552" spans="1:16" ht="25.5" customHeight="1" x14ac:dyDescent="0.2">
      <c r="A552" s="223" t="s">
        <v>436</v>
      </c>
      <c r="B552" s="228" t="s">
        <v>442</v>
      </c>
      <c r="C552" s="229" t="s">
        <v>40</v>
      </c>
      <c r="D552" s="258" t="s">
        <v>178</v>
      </c>
      <c r="E552" s="271" t="s">
        <v>72</v>
      </c>
      <c r="F552" s="231" t="s">
        <v>856</v>
      </c>
      <c r="G552" s="232" t="s">
        <v>857</v>
      </c>
      <c r="H552" s="232" t="s">
        <v>204</v>
      </c>
      <c r="I552" s="240"/>
      <c r="J552" s="234"/>
      <c r="K552" s="234"/>
      <c r="L552" s="234">
        <v>0.3</v>
      </c>
      <c r="M552" s="172">
        <f t="shared" si="19"/>
        <v>0.3</v>
      </c>
      <c r="O552" s="172"/>
      <c r="P552" s="186"/>
    </row>
    <row r="553" spans="1:16" ht="25.5" customHeight="1" x14ac:dyDescent="0.2">
      <c r="A553" s="223" t="s">
        <v>436</v>
      </c>
      <c r="B553" s="228" t="s">
        <v>442</v>
      </c>
      <c r="C553" s="229" t="s">
        <v>40</v>
      </c>
      <c r="D553" s="258" t="s">
        <v>53</v>
      </c>
      <c r="E553" s="271" t="s">
        <v>72</v>
      </c>
      <c r="F553" s="232" t="s">
        <v>542</v>
      </c>
      <c r="G553" s="232" t="s">
        <v>543</v>
      </c>
      <c r="H553" s="232" t="s">
        <v>204</v>
      </c>
      <c r="I553" s="240"/>
      <c r="J553" s="234"/>
      <c r="K553" s="234"/>
      <c r="L553" s="234">
        <v>0.4</v>
      </c>
      <c r="M553" s="172">
        <f t="shared" si="19"/>
        <v>0.4</v>
      </c>
      <c r="O553" s="172"/>
      <c r="P553" s="186"/>
    </row>
    <row r="554" spans="1:16" ht="25.5" customHeight="1" x14ac:dyDescent="0.2">
      <c r="A554" s="223" t="s">
        <v>436</v>
      </c>
      <c r="B554" s="228" t="s">
        <v>442</v>
      </c>
      <c r="C554" s="229" t="s">
        <v>40</v>
      </c>
      <c r="D554" s="258" t="s">
        <v>83</v>
      </c>
      <c r="E554" s="271" t="s">
        <v>21</v>
      </c>
      <c r="F554" s="232" t="s">
        <v>170</v>
      </c>
      <c r="G554" s="232" t="s">
        <v>573</v>
      </c>
      <c r="H554" s="232" t="s">
        <v>204</v>
      </c>
      <c r="I554" s="240"/>
      <c r="J554" s="234"/>
      <c r="K554" s="234"/>
      <c r="L554" s="234">
        <v>0.05</v>
      </c>
      <c r="M554" s="172">
        <f t="shared" si="19"/>
        <v>0.05</v>
      </c>
      <c r="O554" s="172"/>
      <c r="P554" s="186"/>
    </row>
    <row r="555" spans="1:16" ht="25.5" customHeight="1" x14ac:dyDescent="0.2">
      <c r="A555" s="223" t="s">
        <v>436</v>
      </c>
      <c r="B555" s="228" t="s">
        <v>442</v>
      </c>
      <c r="C555" s="229" t="s">
        <v>40</v>
      </c>
      <c r="D555" s="258" t="s">
        <v>83</v>
      </c>
      <c r="E555" s="271" t="s">
        <v>21</v>
      </c>
      <c r="F555" s="232" t="s">
        <v>170</v>
      </c>
      <c r="G555" s="232" t="s">
        <v>574</v>
      </c>
      <c r="H555" s="232" t="s">
        <v>204</v>
      </c>
      <c r="I555" s="240"/>
      <c r="J555" s="234"/>
      <c r="K555" s="234"/>
      <c r="L555" s="234">
        <v>0.1</v>
      </c>
      <c r="M555" s="172">
        <f t="shared" si="19"/>
        <v>0.1</v>
      </c>
      <c r="O555" s="172"/>
      <c r="P555" s="186"/>
    </row>
    <row r="556" spans="1:16" ht="25.5" customHeight="1" x14ac:dyDescent="0.2">
      <c r="A556" s="223" t="s">
        <v>436</v>
      </c>
      <c r="B556" s="228" t="s">
        <v>442</v>
      </c>
      <c r="C556" s="229" t="s">
        <v>40</v>
      </c>
      <c r="D556" s="258" t="s">
        <v>44</v>
      </c>
      <c r="E556" s="271" t="s">
        <v>72</v>
      </c>
      <c r="F556" s="232" t="s">
        <v>556</v>
      </c>
      <c r="G556" s="232" t="s">
        <v>295</v>
      </c>
      <c r="H556" s="232" t="s">
        <v>204</v>
      </c>
      <c r="I556" s="240"/>
      <c r="J556" s="234"/>
      <c r="K556" s="234"/>
      <c r="L556" s="234">
        <v>0.2</v>
      </c>
      <c r="M556" s="172">
        <f t="shared" si="19"/>
        <v>0.2</v>
      </c>
      <c r="O556" s="172"/>
      <c r="P556" s="186"/>
    </row>
    <row r="557" spans="1:16" ht="12.6" customHeight="1" x14ac:dyDescent="0.2">
      <c r="A557" s="223" t="s">
        <v>436</v>
      </c>
      <c r="B557" s="228" t="s">
        <v>442</v>
      </c>
      <c r="C557" s="229" t="s">
        <v>40</v>
      </c>
      <c r="D557" s="241" t="s">
        <v>216</v>
      </c>
      <c r="E557" s="230" t="s">
        <v>21</v>
      </c>
      <c r="F557" s="231" t="s">
        <v>466</v>
      </c>
      <c r="G557" s="232" t="s">
        <v>467</v>
      </c>
      <c r="H557" s="232" t="s">
        <v>204</v>
      </c>
      <c r="I557" s="240"/>
      <c r="J557" s="234"/>
      <c r="K557" s="234"/>
      <c r="L557" s="234">
        <v>0.1</v>
      </c>
      <c r="M557" s="172">
        <f t="shared" si="19"/>
        <v>0.1</v>
      </c>
      <c r="O557" s="172"/>
      <c r="P557" s="186"/>
    </row>
    <row r="558" spans="1:16" ht="24.95" customHeight="1" x14ac:dyDescent="0.2">
      <c r="A558" s="223" t="s">
        <v>436</v>
      </c>
      <c r="B558" s="228" t="s">
        <v>442</v>
      </c>
      <c r="C558" s="229" t="s">
        <v>40</v>
      </c>
      <c r="D558" s="230" t="s">
        <v>117</v>
      </c>
      <c r="E558" s="230" t="s">
        <v>13</v>
      </c>
      <c r="F558" s="231" t="s">
        <v>159</v>
      </c>
      <c r="G558" s="232" t="s">
        <v>517</v>
      </c>
      <c r="H558" s="232" t="s">
        <v>204</v>
      </c>
      <c r="I558" s="240"/>
      <c r="J558" s="234"/>
      <c r="K558" s="234"/>
      <c r="L558" s="234">
        <v>0.25</v>
      </c>
      <c r="M558" s="172">
        <f t="shared" si="19"/>
        <v>0.25</v>
      </c>
      <c r="O558" s="172"/>
      <c r="P558" s="186"/>
    </row>
    <row r="559" spans="1:16" ht="24.95" customHeight="1" x14ac:dyDescent="0.2">
      <c r="A559" s="223" t="s">
        <v>436</v>
      </c>
      <c r="B559" s="228" t="s">
        <v>442</v>
      </c>
      <c r="C559" s="229" t="s">
        <v>40</v>
      </c>
      <c r="D559" s="230" t="s">
        <v>117</v>
      </c>
      <c r="E559" s="230" t="s">
        <v>72</v>
      </c>
      <c r="F559" s="231" t="s">
        <v>585</v>
      </c>
      <c r="G559" s="232" t="s">
        <v>584</v>
      </c>
      <c r="H559" s="232" t="s">
        <v>204</v>
      </c>
      <c r="I559" s="240"/>
      <c r="J559" s="234"/>
      <c r="K559" s="234"/>
      <c r="L559" s="234">
        <v>0.1</v>
      </c>
      <c r="M559" s="172">
        <f t="shared" si="19"/>
        <v>0.1</v>
      </c>
      <c r="O559" s="172"/>
      <c r="P559" s="186"/>
    </row>
    <row r="560" spans="1:16" ht="12.75" customHeight="1" x14ac:dyDescent="0.2">
      <c r="A560" s="223" t="s">
        <v>436</v>
      </c>
      <c r="B560" s="228" t="s">
        <v>442</v>
      </c>
      <c r="C560" s="250" t="s">
        <v>40</v>
      </c>
      <c r="D560" s="251" t="s">
        <v>58</v>
      </c>
      <c r="E560" s="251"/>
      <c r="F560" s="252" t="s">
        <v>39</v>
      </c>
      <c r="G560" s="253"/>
      <c r="H560" s="254"/>
      <c r="I560" s="255"/>
      <c r="J560" s="174"/>
      <c r="K560" s="174"/>
      <c r="L560" s="174">
        <f>SUM(L544:L559)</f>
        <v>3.35</v>
      </c>
      <c r="M560" s="175">
        <f t="shared" si="19"/>
        <v>3.35</v>
      </c>
      <c r="O560" s="175"/>
      <c r="P560" s="188"/>
    </row>
    <row r="561" spans="1:16" ht="12.75" customHeight="1" x14ac:dyDescent="0.2">
      <c r="A561" s="223" t="s">
        <v>436</v>
      </c>
      <c r="B561" s="265" t="s">
        <v>442</v>
      </c>
      <c r="C561" s="292" t="s">
        <v>59</v>
      </c>
      <c r="D561" s="266" t="s">
        <v>39</v>
      </c>
      <c r="E561" s="266" t="s">
        <v>39</v>
      </c>
      <c r="F561" s="252" t="s">
        <v>39</v>
      </c>
      <c r="G561" s="253"/>
      <c r="H561" s="267"/>
      <c r="I561" s="268">
        <f>I543</f>
        <v>0.65</v>
      </c>
      <c r="J561" s="269">
        <f>J543</f>
        <v>1.4</v>
      </c>
      <c r="K561" s="269">
        <f>K543</f>
        <v>3.53</v>
      </c>
      <c r="L561" s="269">
        <f>L560</f>
        <v>3.35</v>
      </c>
      <c r="M561" s="270">
        <f t="shared" si="19"/>
        <v>8.93</v>
      </c>
      <c r="O561" s="189"/>
      <c r="P561" s="190"/>
    </row>
    <row r="562" spans="1:16" s="163" customFormat="1" ht="24.95" customHeight="1" x14ac:dyDescent="0.2">
      <c r="A562" s="223" t="s">
        <v>436</v>
      </c>
      <c r="B562" s="322" t="s">
        <v>443</v>
      </c>
      <c r="C562" s="241" t="s">
        <v>11</v>
      </c>
      <c r="D562" s="246" t="s">
        <v>698</v>
      </c>
      <c r="E562" s="246" t="s">
        <v>13</v>
      </c>
      <c r="F562" s="231" t="s">
        <v>327</v>
      </c>
      <c r="G562" s="232" t="s">
        <v>700</v>
      </c>
      <c r="H562" s="233" t="s">
        <v>205</v>
      </c>
      <c r="I562" s="240"/>
      <c r="J562" s="234"/>
      <c r="K562" s="234">
        <v>0.1</v>
      </c>
      <c r="L562" s="234"/>
      <c r="M562" s="172">
        <f t="shared" si="19"/>
        <v>0.1</v>
      </c>
      <c r="O562" s="161"/>
      <c r="P562" s="162"/>
    </row>
    <row r="563" spans="1:16" s="163" customFormat="1" ht="24.95" customHeight="1" x14ac:dyDescent="0.2">
      <c r="A563" s="223" t="s">
        <v>436</v>
      </c>
      <c r="B563" s="322" t="s">
        <v>443</v>
      </c>
      <c r="C563" s="241" t="s">
        <v>11</v>
      </c>
      <c r="D563" s="246" t="s">
        <v>698</v>
      </c>
      <c r="E563" s="246" t="s">
        <v>72</v>
      </c>
      <c r="F563" s="231" t="s">
        <v>701</v>
      </c>
      <c r="G563" s="232" t="s">
        <v>702</v>
      </c>
      <c r="H563" s="233" t="s">
        <v>205</v>
      </c>
      <c r="I563" s="240"/>
      <c r="J563" s="234"/>
      <c r="K563" s="234">
        <v>0.1</v>
      </c>
      <c r="L563" s="234"/>
      <c r="M563" s="172">
        <f t="shared" si="19"/>
        <v>0.1</v>
      </c>
      <c r="O563" s="161"/>
      <c r="P563" s="162"/>
    </row>
    <row r="564" spans="1:16" s="163" customFormat="1" ht="24.95" customHeight="1" x14ac:dyDescent="0.2">
      <c r="A564" s="223" t="s">
        <v>436</v>
      </c>
      <c r="B564" s="322" t="s">
        <v>443</v>
      </c>
      <c r="C564" s="241" t="s">
        <v>11</v>
      </c>
      <c r="D564" s="246" t="s">
        <v>698</v>
      </c>
      <c r="E564" s="246" t="s">
        <v>72</v>
      </c>
      <c r="F564" s="231" t="s">
        <v>701</v>
      </c>
      <c r="G564" s="232" t="s">
        <v>703</v>
      </c>
      <c r="H564" s="233" t="s">
        <v>205</v>
      </c>
      <c r="I564" s="240"/>
      <c r="J564" s="234"/>
      <c r="K564" s="234">
        <v>0.1</v>
      </c>
      <c r="L564" s="234"/>
      <c r="M564" s="172">
        <f t="shared" si="19"/>
        <v>0.1</v>
      </c>
      <c r="O564" s="161"/>
      <c r="P564" s="162"/>
    </row>
    <row r="565" spans="1:16" s="163" customFormat="1" ht="24.95" customHeight="1" x14ac:dyDescent="0.2">
      <c r="A565" s="223" t="s">
        <v>436</v>
      </c>
      <c r="B565" s="322" t="s">
        <v>443</v>
      </c>
      <c r="C565" s="241" t="s">
        <v>11</v>
      </c>
      <c r="D565" s="246" t="s">
        <v>98</v>
      </c>
      <c r="E565" s="246" t="s">
        <v>13</v>
      </c>
      <c r="F565" s="231" t="s">
        <v>551</v>
      </c>
      <c r="G565" s="232" t="s">
        <v>685</v>
      </c>
      <c r="H565" s="233" t="s">
        <v>205</v>
      </c>
      <c r="I565" s="240"/>
      <c r="J565" s="234"/>
      <c r="K565" s="234">
        <v>0.05</v>
      </c>
      <c r="L565" s="234"/>
      <c r="M565" s="172">
        <f t="shared" si="19"/>
        <v>0.05</v>
      </c>
      <c r="O565" s="161"/>
      <c r="P565" s="162"/>
    </row>
    <row r="566" spans="1:16" ht="12.75" customHeight="1" x14ac:dyDescent="0.2">
      <c r="A566" s="223" t="s">
        <v>436</v>
      </c>
      <c r="B566" s="228" t="s">
        <v>443</v>
      </c>
      <c r="C566" s="250" t="s">
        <v>11</v>
      </c>
      <c r="D566" s="251" t="s">
        <v>38</v>
      </c>
      <c r="E566" s="251" t="s">
        <v>39</v>
      </c>
      <c r="F566" s="252" t="s">
        <v>39</v>
      </c>
      <c r="G566" s="252"/>
      <c r="H566" s="341"/>
      <c r="I566" s="283">
        <f>SUM(I562:I565)</f>
        <v>0</v>
      </c>
      <c r="J566" s="283">
        <f>SUM(J562:J565)</f>
        <v>0</v>
      </c>
      <c r="K566" s="283">
        <f>SUM(K562:K565)</f>
        <v>0.35000000000000003</v>
      </c>
      <c r="L566" s="174"/>
      <c r="M566" s="175">
        <f t="shared" si="19"/>
        <v>0.35000000000000003</v>
      </c>
      <c r="O566" s="175"/>
      <c r="P566" s="188"/>
    </row>
    <row r="567" spans="1:16" s="181" customFormat="1" ht="24.95" customHeight="1" x14ac:dyDescent="0.2">
      <c r="A567" s="223" t="s">
        <v>436</v>
      </c>
      <c r="B567" s="322" t="s">
        <v>443</v>
      </c>
      <c r="C567" s="235" t="s">
        <v>40</v>
      </c>
      <c r="D567" s="235" t="s">
        <v>42</v>
      </c>
      <c r="E567" s="231" t="s">
        <v>72</v>
      </c>
      <c r="F567" s="231" t="s">
        <v>520</v>
      </c>
      <c r="G567" s="232" t="s">
        <v>599</v>
      </c>
      <c r="H567" s="232" t="s">
        <v>204</v>
      </c>
      <c r="I567" s="240"/>
      <c r="J567" s="243"/>
      <c r="K567" s="243"/>
      <c r="L567" s="243">
        <v>0.05</v>
      </c>
      <c r="M567" s="355">
        <f t="shared" si="19"/>
        <v>0.05</v>
      </c>
      <c r="O567" s="355"/>
      <c r="P567" s="370"/>
    </row>
    <row r="568" spans="1:16" s="181" customFormat="1" ht="24.95" customHeight="1" x14ac:dyDescent="0.2">
      <c r="A568" s="223" t="s">
        <v>436</v>
      </c>
      <c r="B568" s="322" t="s">
        <v>443</v>
      </c>
      <c r="C568" s="235" t="s">
        <v>40</v>
      </c>
      <c r="D568" s="235" t="s">
        <v>42</v>
      </c>
      <c r="E568" s="231" t="s">
        <v>72</v>
      </c>
      <c r="F568" s="231" t="s">
        <v>538</v>
      </c>
      <c r="G568" s="232" t="s">
        <v>847</v>
      </c>
      <c r="H568" s="232" t="s">
        <v>204</v>
      </c>
      <c r="I568" s="240"/>
      <c r="J568" s="243"/>
      <c r="K568" s="243"/>
      <c r="L568" s="243">
        <v>0.05</v>
      </c>
      <c r="M568" s="355">
        <f t="shared" si="19"/>
        <v>0.05</v>
      </c>
      <c r="O568" s="355"/>
      <c r="P568" s="370"/>
    </row>
    <row r="569" spans="1:16" s="181" customFormat="1" ht="24.95" customHeight="1" x14ac:dyDescent="0.2">
      <c r="A569" s="223" t="s">
        <v>436</v>
      </c>
      <c r="B569" s="322" t="s">
        <v>443</v>
      </c>
      <c r="C569" s="235" t="s">
        <v>40</v>
      </c>
      <c r="D569" s="235" t="s">
        <v>42</v>
      </c>
      <c r="E569" s="231" t="s">
        <v>72</v>
      </c>
      <c r="F569" s="231" t="s">
        <v>615</v>
      </c>
      <c r="G569" s="232" t="s">
        <v>847</v>
      </c>
      <c r="H569" s="232" t="s">
        <v>204</v>
      </c>
      <c r="I569" s="240"/>
      <c r="J569" s="243"/>
      <c r="K569" s="243"/>
      <c r="L569" s="243">
        <v>0.05</v>
      </c>
      <c r="M569" s="355">
        <f t="shared" si="19"/>
        <v>0.05</v>
      </c>
      <c r="O569" s="355"/>
      <c r="P569" s="370"/>
    </row>
    <row r="570" spans="1:16" s="163" customFormat="1" ht="24.95" customHeight="1" x14ac:dyDescent="0.2">
      <c r="A570" s="223" t="s">
        <v>436</v>
      </c>
      <c r="B570" s="322" t="s">
        <v>443</v>
      </c>
      <c r="C570" s="241" t="s">
        <v>40</v>
      </c>
      <c r="D570" s="246" t="s">
        <v>753</v>
      </c>
      <c r="E570" s="246" t="s">
        <v>72</v>
      </c>
      <c r="F570" s="231" t="s">
        <v>751</v>
      </c>
      <c r="G570" s="232" t="s">
        <v>752</v>
      </c>
      <c r="H570" s="233" t="s">
        <v>204</v>
      </c>
      <c r="I570" s="240"/>
      <c r="J570" s="234"/>
      <c r="K570" s="234"/>
      <c r="L570" s="234">
        <v>0.5</v>
      </c>
      <c r="M570" s="172">
        <f t="shared" ref="M570:M571" si="20">SUM(I570:L570)</f>
        <v>0.5</v>
      </c>
      <c r="O570" s="161"/>
      <c r="P570" s="162"/>
    </row>
    <row r="571" spans="1:16" s="163" customFormat="1" ht="24.95" customHeight="1" x14ac:dyDescent="0.2">
      <c r="A571" s="223" t="s">
        <v>436</v>
      </c>
      <c r="B571" s="322" t="s">
        <v>443</v>
      </c>
      <c r="C571" s="241" t="s">
        <v>40</v>
      </c>
      <c r="D571" s="246" t="s">
        <v>216</v>
      </c>
      <c r="E571" s="246" t="s">
        <v>21</v>
      </c>
      <c r="F571" s="231" t="s">
        <v>925</v>
      </c>
      <c r="G571" s="232" t="s">
        <v>928</v>
      </c>
      <c r="H571" s="233" t="s">
        <v>204</v>
      </c>
      <c r="I571" s="240"/>
      <c r="J571" s="234"/>
      <c r="K571" s="234"/>
      <c r="L571" s="234">
        <v>0.2</v>
      </c>
      <c r="M571" s="172">
        <f t="shared" si="20"/>
        <v>0.2</v>
      </c>
      <c r="O571" s="161"/>
      <c r="P571" s="162"/>
    </row>
    <row r="572" spans="1:16" s="163" customFormat="1" ht="24.95" customHeight="1" x14ac:dyDescent="0.2">
      <c r="A572" s="223" t="s">
        <v>436</v>
      </c>
      <c r="B572" s="322" t="s">
        <v>443</v>
      </c>
      <c r="C572" s="241" t="s">
        <v>40</v>
      </c>
      <c r="D572" s="246" t="s">
        <v>216</v>
      </c>
      <c r="E572" s="246" t="s">
        <v>72</v>
      </c>
      <c r="F572" s="231" t="s">
        <v>929</v>
      </c>
      <c r="G572" s="232" t="s">
        <v>928</v>
      </c>
      <c r="H572" s="233" t="s">
        <v>204</v>
      </c>
      <c r="I572" s="240"/>
      <c r="J572" s="234"/>
      <c r="K572" s="234"/>
      <c r="L572" s="234">
        <v>0.2</v>
      </c>
      <c r="M572" s="172">
        <f t="shared" si="19"/>
        <v>0.2</v>
      </c>
      <c r="O572" s="161"/>
      <c r="P572" s="162"/>
    </row>
    <row r="573" spans="1:16" ht="12.75" customHeight="1" x14ac:dyDescent="0.2">
      <c r="A573" s="223" t="s">
        <v>436</v>
      </c>
      <c r="B573" s="228" t="s">
        <v>443</v>
      </c>
      <c r="C573" s="250" t="s">
        <v>40</v>
      </c>
      <c r="D573" s="251" t="s">
        <v>58</v>
      </c>
      <c r="E573" s="251" t="s">
        <v>39</v>
      </c>
      <c r="F573" s="252"/>
      <c r="G573" s="252"/>
      <c r="H573" s="341"/>
      <c r="I573" s="255"/>
      <c r="J573" s="174"/>
      <c r="K573" s="174"/>
      <c r="L573" s="174">
        <f>SUM(L567:L572)</f>
        <v>1.05</v>
      </c>
      <c r="M573" s="175">
        <f t="shared" si="19"/>
        <v>1.05</v>
      </c>
      <c r="O573" s="175"/>
      <c r="P573" s="188"/>
    </row>
    <row r="574" spans="1:16" ht="12.75" customHeight="1" x14ac:dyDescent="0.2">
      <c r="A574" s="223" t="s">
        <v>436</v>
      </c>
      <c r="B574" s="265" t="s">
        <v>443</v>
      </c>
      <c r="C574" s="342" t="s">
        <v>59</v>
      </c>
      <c r="D574" s="291" t="s">
        <v>39</v>
      </c>
      <c r="E574" s="292" t="s">
        <v>39</v>
      </c>
      <c r="F574" s="252" t="s">
        <v>39</v>
      </c>
      <c r="G574" s="252"/>
      <c r="H574" s="343"/>
      <c r="I574" s="344">
        <f>I566</f>
        <v>0</v>
      </c>
      <c r="J574" s="269">
        <f>J566</f>
        <v>0</v>
      </c>
      <c r="K574" s="269">
        <f>K566</f>
        <v>0.35000000000000003</v>
      </c>
      <c r="L574" s="269">
        <f>L573</f>
        <v>1.05</v>
      </c>
      <c r="M574" s="270">
        <f t="shared" si="19"/>
        <v>1.4000000000000001</v>
      </c>
      <c r="O574" s="189"/>
      <c r="P574" s="190"/>
    </row>
    <row r="575" spans="1:16" s="163" customFormat="1" ht="38.25" customHeight="1" x14ac:dyDescent="0.2">
      <c r="A575" s="223" t="s">
        <v>436</v>
      </c>
      <c r="B575" s="228" t="s">
        <v>444</v>
      </c>
      <c r="C575" s="241" t="s">
        <v>11</v>
      </c>
      <c r="D575" s="241" t="s">
        <v>28</v>
      </c>
      <c r="E575" s="241" t="s">
        <v>86</v>
      </c>
      <c r="F575" s="231" t="s">
        <v>445</v>
      </c>
      <c r="G575" s="232" t="s">
        <v>675</v>
      </c>
      <c r="H575" s="232" t="s">
        <v>143</v>
      </c>
      <c r="I575" s="240">
        <v>0.75</v>
      </c>
      <c r="J575" s="234"/>
      <c r="K575" s="234"/>
      <c r="L575" s="234"/>
      <c r="M575" s="172">
        <f t="shared" ref="M575:M606" si="21">SUM(I575:L575)</f>
        <v>0.75</v>
      </c>
      <c r="O575" s="161"/>
      <c r="P575" s="162"/>
    </row>
    <row r="576" spans="1:16" ht="24.95" customHeight="1" x14ac:dyDescent="0.2">
      <c r="A576" s="223" t="s">
        <v>436</v>
      </c>
      <c r="B576" s="228" t="s">
        <v>444</v>
      </c>
      <c r="C576" s="250" t="s">
        <v>11</v>
      </c>
      <c r="D576" s="251" t="s">
        <v>38</v>
      </c>
      <c r="E576" s="251" t="s">
        <v>39</v>
      </c>
      <c r="F576" s="252" t="s">
        <v>39</v>
      </c>
      <c r="G576" s="252"/>
      <c r="H576" s="341"/>
      <c r="I576" s="309">
        <f>I575</f>
        <v>0.75</v>
      </c>
      <c r="J576" s="283">
        <f>J575</f>
        <v>0</v>
      </c>
      <c r="K576" s="283">
        <f>K575</f>
        <v>0</v>
      </c>
      <c r="L576" s="174"/>
      <c r="M576" s="175">
        <f t="shared" si="21"/>
        <v>0.75</v>
      </c>
      <c r="O576" s="175"/>
      <c r="P576" s="188"/>
    </row>
    <row r="577" spans="1:16" s="163" customFormat="1" ht="25.5" customHeight="1" x14ac:dyDescent="0.2">
      <c r="A577" s="223" t="s">
        <v>436</v>
      </c>
      <c r="B577" s="228" t="s">
        <v>444</v>
      </c>
      <c r="C577" s="241" t="s">
        <v>40</v>
      </c>
      <c r="D577" s="241"/>
      <c r="E577" s="241"/>
      <c r="F577" s="231"/>
      <c r="G577" s="232"/>
      <c r="H577" s="232"/>
      <c r="I577" s="240"/>
      <c r="J577" s="234"/>
      <c r="K577" s="234"/>
      <c r="L577" s="234"/>
      <c r="M577" s="172">
        <f t="shared" si="21"/>
        <v>0</v>
      </c>
      <c r="O577" s="161"/>
      <c r="P577" s="162"/>
    </row>
    <row r="578" spans="1:16" ht="24.95" customHeight="1" x14ac:dyDescent="0.2">
      <c r="A578" s="223" t="s">
        <v>436</v>
      </c>
      <c r="B578" s="228" t="s">
        <v>444</v>
      </c>
      <c r="C578" s="250" t="s">
        <v>40</v>
      </c>
      <c r="D578" s="251" t="s">
        <v>58</v>
      </c>
      <c r="E578" s="251" t="s">
        <v>39</v>
      </c>
      <c r="F578" s="252" t="s">
        <v>39</v>
      </c>
      <c r="G578" s="252"/>
      <c r="H578" s="341"/>
      <c r="I578" s="255"/>
      <c r="J578" s="174"/>
      <c r="K578" s="174"/>
      <c r="L578" s="174">
        <f>SUM(L577)</f>
        <v>0</v>
      </c>
      <c r="M578" s="175">
        <f t="shared" si="21"/>
        <v>0</v>
      </c>
      <c r="O578" s="175"/>
      <c r="P578" s="188"/>
    </row>
    <row r="579" spans="1:16" ht="26.1" customHeight="1" x14ac:dyDescent="0.2">
      <c r="A579" s="223" t="s">
        <v>436</v>
      </c>
      <c r="B579" s="265" t="s">
        <v>444</v>
      </c>
      <c r="C579" s="266" t="s">
        <v>59</v>
      </c>
      <c r="D579" s="266" t="s">
        <v>39</v>
      </c>
      <c r="E579" s="266" t="s">
        <v>39</v>
      </c>
      <c r="F579" s="252" t="s">
        <v>39</v>
      </c>
      <c r="G579" s="252"/>
      <c r="H579" s="343"/>
      <c r="I579" s="344">
        <f>I576</f>
        <v>0.75</v>
      </c>
      <c r="J579" s="269">
        <f>J576</f>
        <v>0</v>
      </c>
      <c r="K579" s="269">
        <f>K576</f>
        <v>0</v>
      </c>
      <c r="L579" s="269">
        <f>L578</f>
        <v>0</v>
      </c>
      <c r="M579" s="270">
        <f t="shared" si="21"/>
        <v>0.75</v>
      </c>
      <c r="O579" s="189"/>
      <c r="P579" s="190"/>
    </row>
    <row r="580" spans="1:16" ht="19.5" customHeight="1" x14ac:dyDescent="0.2">
      <c r="A580" s="224" t="s">
        <v>436</v>
      </c>
      <c r="B580" s="345" t="s">
        <v>79</v>
      </c>
      <c r="C580" s="286" t="s">
        <v>39</v>
      </c>
      <c r="D580" s="286" t="s">
        <v>39</v>
      </c>
      <c r="E580" s="286" t="s">
        <v>39</v>
      </c>
      <c r="F580" s="252" t="s">
        <v>39</v>
      </c>
      <c r="G580" s="252"/>
      <c r="H580" s="346"/>
      <c r="I580" s="288">
        <f>SUMIF($C$458:$C$579,"WBS L3 Total",I$458:I$579)</f>
        <v>3.5</v>
      </c>
      <c r="J580" s="289">
        <f>SUMIF($C$458:$C$579,"WBS L3 Total",J$458:J$579)</f>
        <v>1.75</v>
      </c>
      <c r="K580" s="289">
        <f>SUMIF($C$458:$C$579,"WBS L3 Total",K$458:K$579)</f>
        <v>6.879999999999999</v>
      </c>
      <c r="L580" s="289">
        <f>SUMIF($C$458:$C$579,"WBS L3 Total",L$458:L$579)</f>
        <v>8.15</v>
      </c>
      <c r="M580" s="177">
        <f t="shared" si="21"/>
        <v>20.28</v>
      </c>
      <c r="O580" s="177"/>
      <c r="P580" s="192"/>
    </row>
    <row r="581" spans="1:16" s="163" customFormat="1" ht="24.95" customHeight="1" x14ac:dyDescent="0.2">
      <c r="A581" s="223" t="s">
        <v>426</v>
      </c>
      <c r="B581" s="293" t="s">
        <v>427</v>
      </c>
      <c r="C581" s="294" t="s">
        <v>11</v>
      </c>
      <c r="D581" s="230" t="s">
        <v>98</v>
      </c>
      <c r="E581" s="279" t="s">
        <v>13</v>
      </c>
      <c r="F581" s="231" t="s">
        <v>120</v>
      </c>
      <c r="G581" s="232" t="s">
        <v>682</v>
      </c>
      <c r="H581" s="232" t="s">
        <v>143</v>
      </c>
      <c r="I581" s="240">
        <v>0.1</v>
      </c>
      <c r="J581" s="234"/>
      <c r="K581" s="234"/>
      <c r="L581" s="234"/>
      <c r="M581" s="172">
        <f t="shared" si="21"/>
        <v>0.1</v>
      </c>
      <c r="O581" s="161"/>
      <c r="P581" s="162"/>
    </row>
    <row r="582" spans="1:16" ht="24.95" customHeight="1" x14ac:dyDescent="0.2">
      <c r="A582" s="223" t="s">
        <v>426</v>
      </c>
      <c r="B582" s="228" t="s">
        <v>427</v>
      </c>
      <c r="C582" s="229" t="s">
        <v>11</v>
      </c>
      <c r="D582" s="281" t="s">
        <v>60</v>
      </c>
      <c r="E582" s="242" t="s">
        <v>13</v>
      </c>
      <c r="F582" s="232" t="s">
        <v>61</v>
      </c>
      <c r="G582" s="232" t="s">
        <v>694</v>
      </c>
      <c r="H582" s="232" t="s">
        <v>205</v>
      </c>
      <c r="I582" s="240"/>
      <c r="J582" s="234"/>
      <c r="K582" s="234">
        <v>0.3</v>
      </c>
      <c r="L582" s="234"/>
      <c r="M582" s="172">
        <f t="shared" si="21"/>
        <v>0.3</v>
      </c>
      <c r="O582" s="172"/>
      <c r="P582" s="186"/>
    </row>
    <row r="583" spans="1:16" ht="24.95" customHeight="1" x14ac:dyDescent="0.2">
      <c r="A583" s="223" t="s">
        <v>426</v>
      </c>
      <c r="B583" s="228" t="s">
        <v>427</v>
      </c>
      <c r="C583" s="229" t="s">
        <v>11</v>
      </c>
      <c r="D583" s="281" t="s">
        <v>60</v>
      </c>
      <c r="E583" s="242" t="s">
        <v>72</v>
      </c>
      <c r="F583" s="232" t="s">
        <v>695</v>
      </c>
      <c r="G583" s="232" t="s">
        <v>694</v>
      </c>
      <c r="H583" s="232" t="s">
        <v>205</v>
      </c>
      <c r="I583" s="240"/>
      <c r="J583" s="234"/>
      <c r="K583" s="234">
        <v>0.15</v>
      </c>
      <c r="L583" s="234"/>
      <c r="M583" s="172">
        <f t="shared" si="21"/>
        <v>0.15</v>
      </c>
      <c r="O583" s="172"/>
      <c r="P583" s="186"/>
    </row>
    <row r="584" spans="1:16" ht="24.95" customHeight="1" x14ac:dyDescent="0.2">
      <c r="A584" s="223" t="s">
        <v>426</v>
      </c>
      <c r="B584" s="228" t="s">
        <v>427</v>
      </c>
      <c r="C584" s="229" t="s">
        <v>11</v>
      </c>
      <c r="D584" s="281" t="s">
        <v>60</v>
      </c>
      <c r="E584" s="242" t="s">
        <v>72</v>
      </c>
      <c r="F584" s="232" t="s">
        <v>696</v>
      </c>
      <c r="G584" s="232" t="s">
        <v>694</v>
      </c>
      <c r="H584" s="232" t="s">
        <v>205</v>
      </c>
      <c r="I584" s="240"/>
      <c r="J584" s="234"/>
      <c r="K584" s="234">
        <v>0.15</v>
      </c>
      <c r="L584" s="234"/>
      <c r="M584" s="172">
        <f t="shared" si="21"/>
        <v>0.15</v>
      </c>
      <c r="O584" s="172"/>
      <c r="P584" s="186"/>
    </row>
    <row r="585" spans="1:16" ht="38.25" customHeight="1" x14ac:dyDescent="0.2">
      <c r="A585" s="223" t="s">
        <v>426</v>
      </c>
      <c r="B585" s="228" t="s">
        <v>427</v>
      </c>
      <c r="C585" s="229" t="s">
        <v>11</v>
      </c>
      <c r="D585" s="241" t="s">
        <v>305</v>
      </c>
      <c r="E585" s="229" t="s">
        <v>21</v>
      </c>
      <c r="F585" s="231" t="s">
        <v>736</v>
      </c>
      <c r="G585" s="232" t="s">
        <v>735</v>
      </c>
      <c r="H585" s="232" t="s">
        <v>205</v>
      </c>
      <c r="I585" s="240"/>
      <c r="J585" s="234"/>
      <c r="K585" s="234">
        <v>0.1</v>
      </c>
      <c r="L585" s="234"/>
      <c r="M585" s="172">
        <f t="shared" si="21"/>
        <v>0.1</v>
      </c>
      <c r="O585" s="172"/>
      <c r="P585" s="186"/>
    </row>
    <row r="586" spans="1:16" ht="38.25" customHeight="1" x14ac:dyDescent="0.2">
      <c r="A586" s="223" t="s">
        <v>426</v>
      </c>
      <c r="B586" s="228" t="s">
        <v>427</v>
      </c>
      <c r="C586" s="229" t="s">
        <v>11</v>
      </c>
      <c r="D586" s="241" t="s">
        <v>305</v>
      </c>
      <c r="E586" s="229" t="s">
        <v>72</v>
      </c>
      <c r="F586" s="231" t="s">
        <v>749</v>
      </c>
      <c r="G586" s="232" t="s">
        <v>735</v>
      </c>
      <c r="H586" s="232" t="s">
        <v>205</v>
      </c>
      <c r="I586" s="240"/>
      <c r="J586" s="234"/>
      <c r="K586" s="234">
        <v>0.1</v>
      </c>
      <c r="L586" s="234"/>
      <c r="M586" s="172">
        <f t="shared" si="21"/>
        <v>0.1</v>
      </c>
      <c r="O586" s="172"/>
      <c r="P586" s="186"/>
    </row>
    <row r="587" spans="1:16" ht="12.6" customHeight="1" x14ac:dyDescent="0.2">
      <c r="A587" s="223" t="s">
        <v>426</v>
      </c>
      <c r="B587" s="228" t="s">
        <v>427</v>
      </c>
      <c r="C587" s="229" t="s">
        <v>11</v>
      </c>
      <c r="D587" s="241" t="s">
        <v>32</v>
      </c>
      <c r="E587" s="229" t="s">
        <v>25</v>
      </c>
      <c r="F587" s="231" t="s">
        <v>88</v>
      </c>
      <c r="G587" s="232" t="s">
        <v>182</v>
      </c>
      <c r="H587" s="232" t="s">
        <v>143</v>
      </c>
      <c r="I587" s="240">
        <v>0.4</v>
      </c>
      <c r="J587" s="234"/>
      <c r="K587" s="234"/>
      <c r="L587" s="234"/>
      <c r="M587" s="172">
        <f t="shared" si="21"/>
        <v>0.4</v>
      </c>
      <c r="O587" s="172"/>
      <c r="P587" s="186"/>
    </row>
    <row r="588" spans="1:16" ht="24" customHeight="1" x14ac:dyDescent="0.2">
      <c r="A588" s="223" t="s">
        <v>426</v>
      </c>
      <c r="B588" s="228" t="s">
        <v>427</v>
      </c>
      <c r="C588" s="229" t="s">
        <v>11</v>
      </c>
      <c r="D588" s="229" t="s">
        <v>32</v>
      </c>
      <c r="E588" s="229" t="s">
        <v>25</v>
      </c>
      <c r="F588" s="231" t="s">
        <v>88</v>
      </c>
      <c r="G588" s="232" t="s">
        <v>211</v>
      </c>
      <c r="H588" s="232" t="s">
        <v>143</v>
      </c>
      <c r="I588" s="240">
        <v>0.4</v>
      </c>
      <c r="J588" s="234"/>
      <c r="K588" s="234"/>
      <c r="L588" s="234"/>
      <c r="M588" s="172">
        <f t="shared" si="21"/>
        <v>0.4</v>
      </c>
      <c r="O588" s="172"/>
      <c r="P588" s="186"/>
    </row>
    <row r="589" spans="1:16" ht="24.95" customHeight="1" x14ac:dyDescent="0.2">
      <c r="A589" s="223" t="s">
        <v>426</v>
      </c>
      <c r="B589" s="228" t="s">
        <v>427</v>
      </c>
      <c r="C589" s="229" t="s">
        <v>11</v>
      </c>
      <c r="D589" s="229" t="s">
        <v>32</v>
      </c>
      <c r="E589" s="229" t="s">
        <v>25</v>
      </c>
      <c r="F589" s="231" t="s">
        <v>311</v>
      </c>
      <c r="G589" s="232" t="s">
        <v>312</v>
      </c>
      <c r="H589" s="232" t="s">
        <v>143</v>
      </c>
      <c r="I589" s="240">
        <v>0.15</v>
      </c>
      <c r="J589" s="234"/>
      <c r="K589" s="234"/>
      <c r="L589" s="234"/>
      <c r="M589" s="172">
        <f t="shared" si="21"/>
        <v>0.15</v>
      </c>
      <c r="O589" s="172"/>
      <c r="P589" s="186"/>
    </row>
    <row r="590" spans="1:16" ht="24.95" customHeight="1" x14ac:dyDescent="0.2">
      <c r="A590" s="223" t="s">
        <v>426</v>
      </c>
      <c r="B590" s="228" t="s">
        <v>427</v>
      </c>
      <c r="C590" s="229" t="s">
        <v>11</v>
      </c>
      <c r="D590" s="229" t="s">
        <v>32</v>
      </c>
      <c r="E590" s="241" t="s">
        <v>72</v>
      </c>
      <c r="F590" s="231" t="s">
        <v>397</v>
      </c>
      <c r="G590" s="232" t="s">
        <v>629</v>
      </c>
      <c r="H590" s="232" t="s">
        <v>205</v>
      </c>
      <c r="I590" s="240"/>
      <c r="J590" s="234"/>
      <c r="K590" s="234">
        <v>0.05</v>
      </c>
      <c r="L590" s="234"/>
      <c r="M590" s="172">
        <f t="shared" si="21"/>
        <v>0.05</v>
      </c>
      <c r="O590" s="172"/>
      <c r="P590" s="186"/>
    </row>
    <row r="591" spans="1:16" ht="24.95" customHeight="1" x14ac:dyDescent="0.2">
      <c r="A591" s="223" t="s">
        <v>426</v>
      </c>
      <c r="B591" s="228" t="s">
        <v>427</v>
      </c>
      <c r="C591" s="229" t="s">
        <v>11</v>
      </c>
      <c r="D591" s="229" t="s">
        <v>32</v>
      </c>
      <c r="E591" s="281" t="s">
        <v>72</v>
      </c>
      <c r="F591" s="231" t="s">
        <v>472</v>
      </c>
      <c r="G591" s="232" t="s">
        <v>563</v>
      </c>
      <c r="H591" s="232" t="s">
        <v>165</v>
      </c>
      <c r="I591" s="240"/>
      <c r="J591" s="234">
        <v>0.3</v>
      </c>
      <c r="K591" s="234"/>
      <c r="L591" s="234"/>
      <c r="M591" s="172">
        <f t="shared" si="21"/>
        <v>0.3</v>
      </c>
      <c r="O591" s="172"/>
      <c r="P591" s="186"/>
    </row>
    <row r="592" spans="1:16" ht="12.6" customHeight="1" x14ac:dyDescent="0.2">
      <c r="A592" s="223" t="s">
        <v>426</v>
      </c>
      <c r="B592" s="228" t="s">
        <v>427</v>
      </c>
      <c r="C592" s="229" t="s">
        <v>11</v>
      </c>
      <c r="D592" s="229" t="s">
        <v>32</v>
      </c>
      <c r="E592" s="281" t="s">
        <v>72</v>
      </c>
      <c r="F592" s="231" t="s">
        <v>565</v>
      </c>
      <c r="G592" s="232" t="s">
        <v>566</v>
      </c>
      <c r="H592" s="232" t="s">
        <v>205</v>
      </c>
      <c r="I592" s="240"/>
      <c r="J592" s="234"/>
      <c r="K592" s="234">
        <v>0.2</v>
      </c>
      <c r="L592" s="234"/>
      <c r="M592" s="172">
        <f t="shared" si="21"/>
        <v>0.2</v>
      </c>
      <c r="O592" s="172"/>
      <c r="P592" s="186"/>
    </row>
    <row r="593" spans="1:17" s="163" customFormat="1" ht="12.6" customHeight="1" x14ac:dyDescent="0.2">
      <c r="A593" s="223" t="s">
        <v>426</v>
      </c>
      <c r="B593" s="228" t="s">
        <v>427</v>
      </c>
      <c r="C593" s="229" t="s">
        <v>11</v>
      </c>
      <c r="D593" s="230" t="s">
        <v>77</v>
      </c>
      <c r="E593" s="230" t="s">
        <v>13</v>
      </c>
      <c r="F593" s="231" t="s">
        <v>135</v>
      </c>
      <c r="G593" s="232" t="s">
        <v>277</v>
      </c>
      <c r="H593" s="232" t="s">
        <v>205</v>
      </c>
      <c r="I593" s="240"/>
      <c r="J593" s="234"/>
      <c r="K593" s="234">
        <v>0.1</v>
      </c>
      <c r="L593" s="234"/>
      <c r="M593" s="172">
        <f t="shared" si="21"/>
        <v>0.1</v>
      </c>
      <c r="O593" s="161"/>
      <c r="P593" s="162"/>
    </row>
    <row r="594" spans="1:17" ht="12.75" customHeight="1" x14ac:dyDescent="0.2">
      <c r="A594" s="223" t="s">
        <v>426</v>
      </c>
      <c r="B594" s="228" t="s">
        <v>427</v>
      </c>
      <c r="C594" s="250" t="s">
        <v>11</v>
      </c>
      <c r="D594" s="251" t="s">
        <v>38</v>
      </c>
      <c r="E594" s="251" t="s">
        <v>39</v>
      </c>
      <c r="F594" s="252" t="s">
        <v>39</v>
      </c>
      <c r="G594" s="253"/>
      <c r="H594" s="254"/>
      <c r="I594" s="255">
        <f>SUM(I581:I593)</f>
        <v>1.05</v>
      </c>
      <c r="J594" s="174">
        <f>SUM(J581:J593)</f>
        <v>0.3</v>
      </c>
      <c r="K594" s="174">
        <f>SUM(K581:K593)</f>
        <v>1.1500000000000001</v>
      </c>
      <c r="L594" s="174"/>
      <c r="M594" s="175">
        <f t="shared" si="21"/>
        <v>2.5</v>
      </c>
      <c r="O594" s="175"/>
      <c r="P594" s="188"/>
    </row>
    <row r="595" spans="1:17" ht="25.5" customHeight="1" x14ac:dyDescent="0.2">
      <c r="A595" s="223" t="s">
        <v>426</v>
      </c>
      <c r="B595" s="228" t="s">
        <v>427</v>
      </c>
      <c r="C595" s="230" t="s">
        <v>40</v>
      </c>
      <c r="D595" s="230" t="s">
        <v>127</v>
      </c>
      <c r="E595" s="230" t="s">
        <v>13</v>
      </c>
      <c r="F595" s="231" t="s">
        <v>504</v>
      </c>
      <c r="G595" s="232" t="s">
        <v>505</v>
      </c>
      <c r="H595" s="232" t="s">
        <v>204</v>
      </c>
      <c r="I595" s="240"/>
      <c r="J595" s="234"/>
      <c r="K595" s="234"/>
      <c r="L595" s="234">
        <v>0.1</v>
      </c>
      <c r="M595" s="172">
        <f t="shared" si="21"/>
        <v>0.1</v>
      </c>
      <c r="O595" s="172"/>
      <c r="P595" s="186"/>
    </row>
    <row r="596" spans="1:17" ht="25.5" customHeight="1" x14ac:dyDescent="0.2">
      <c r="A596" s="223" t="s">
        <v>426</v>
      </c>
      <c r="B596" s="228" t="s">
        <v>427</v>
      </c>
      <c r="C596" s="230" t="s">
        <v>40</v>
      </c>
      <c r="D596" s="230" t="s">
        <v>127</v>
      </c>
      <c r="E596" s="230" t="s">
        <v>72</v>
      </c>
      <c r="F596" s="231" t="s">
        <v>886</v>
      </c>
      <c r="G596" s="232" t="s">
        <v>505</v>
      </c>
      <c r="H596" s="232" t="s">
        <v>204</v>
      </c>
      <c r="I596" s="240"/>
      <c r="J596" s="234"/>
      <c r="K596" s="234"/>
      <c r="L596" s="234">
        <v>0.5</v>
      </c>
      <c r="M596" s="172">
        <f t="shared" si="21"/>
        <v>0.5</v>
      </c>
      <c r="O596" s="172"/>
      <c r="P596" s="186"/>
    </row>
    <row r="597" spans="1:17" ht="12.6" customHeight="1" x14ac:dyDescent="0.2">
      <c r="A597" s="223" t="s">
        <v>426</v>
      </c>
      <c r="B597" s="228" t="s">
        <v>427</v>
      </c>
      <c r="C597" s="230" t="s">
        <v>40</v>
      </c>
      <c r="D597" s="279" t="s">
        <v>83</v>
      </c>
      <c r="E597" s="230" t="s">
        <v>72</v>
      </c>
      <c r="F597" s="231" t="s">
        <v>577</v>
      </c>
      <c r="G597" s="232" t="s">
        <v>576</v>
      </c>
      <c r="H597" s="232" t="s">
        <v>204</v>
      </c>
      <c r="I597" s="240"/>
      <c r="J597" s="234"/>
      <c r="K597" s="234"/>
      <c r="L597" s="234">
        <v>0.15</v>
      </c>
      <c r="M597" s="172">
        <f t="shared" si="21"/>
        <v>0.15</v>
      </c>
      <c r="O597" s="172"/>
      <c r="P597" s="186"/>
    </row>
    <row r="598" spans="1:17" ht="25.5" customHeight="1" x14ac:dyDescent="0.2">
      <c r="A598" s="223" t="s">
        <v>426</v>
      </c>
      <c r="B598" s="228" t="s">
        <v>427</v>
      </c>
      <c r="C598" s="229" t="s">
        <v>40</v>
      </c>
      <c r="D598" s="230" t="s">
        <v>54</v>
      </c>
      <c r="E598" s="230" t="s">
        <v>72</v>
      </c>
      <c r="F598" s="231" t="s">
        <v>340</v>
      </c>
      <c r="G598" s="232" t="s">
        <v>492</v>
      </c>
      <c r="H598" s="232" t="s">
        <v>204</v>
      </c>
      <c r="I598" s="240"/>
      <c r="J598" s="234"/>
      <c r="K598" s="234"/>
      <c r="L598" s="234">
        <v>0.2</v>
      </c>
      <c r="M598" s="172">
        <f t="shared" si="21"/>
        <v>0.2</v>
      </c>
      <c r="O598" s="172"/>
      <c r="P598" s="186"/>
    </row>
    <row r="599" spans="1:17" ht="25.5" customHeight="1" x14ac:dyDescent="0.2">
      <c r="A599" s="223" t="s">
        <v>426</v>
      </c>
      <c r="B599" s="228" t="s">
        <v>427</v>
      </c>
      <c r="C599" s="229" t="s">
        <v>40</v>
      </c>
      <c r="D599" s="246" t="s">
        <v>274</v>
      </c>
      <c r="E599" s="258" t="s">
        <v>72</v>
      </c>
      <c r="F599" s="231" t="s">
        <v>406</v>
      </c>
      <c r="G599" s="232" t="s">
        <v>766</v>
      </c>
      <c r="H599" s="232" t="s">
        <v>204</v>
      </c>
      <c r="I599" s="240"/>
      <c r="J599" s="234"/>
      <c r="K599" s="234"/>
      <c r="L599" s="234">
        <v>0.2</v>
      </c>
      <c r="M599" s="172">
        <f t="shared" si="21"/>
        <v>0.2</v>
      </c>
      <c r="O599" s="172"/>
      <c r="P599" s="186"/>
    </row>
    <row r="600" spans="1:17" ht="25.5" customHeight="1" x14ac:dyDescent="0.2">
      <c r="A600" s="223" t="s">
        <v>426</v>
      </c>
      <c r="B600" s="228" t="s">
        <v>427</v>
      </c>
      <c r="C600" s="229" t="s">
        <v>40</v>
      </c>
      <c r="D600" s="246" t="s">
        <v>274</v>
      </c>
      <c r="E600" s="258" t="s">
        <v>72</v>
      </c>
      <c r="F600" s="231" t="s">
        <v>406</v>
      </c>
      <c r="G600" s="232" t="s">
        <v>767</v>
      </c>
      <c r="H600" s="232" t="s">
        <v>204</v>
      </c>
      <c r="I600" s="240"/>
      <c r="J600" s="234"/>
      <c r="K600" s="234"/>
      <c r="L600" s="234">
        <v>0.1</v>
      </c>
      <c r="M600" s="172">
        <f t="shared" si="21"/>
        <v>0.1</v>
      </c>
      <c r="O600" s="172"/>
      <c r="P600" s="186"/>
    </row>
    <row r="601" spans="1:17" ht="12.6" customHeight="1" x14ac:dyDescent="0.2">
      <c r="A601" s="223" t="s">
        <v>426</v>
      </c>
      <c r="B601" s="228" t="s">
        <v>427</v>
      </c>
      <c r="C601" s="229" t="s">
        <v>40</v>
      </c>
      <c r="D601" s="246" t="s">
        <v>44</v>
      </c>
      <c r="E601" s="258" t="s">
        <v>72</v>
      </c>
      <c r="F601" s="231" t="s">
        <v>757</v>
      </c>
      <c r="G601" s="232" t="s">
        <v>758</v>
      </c>
      <c r="H601" s="232" t="s">
        <v>204</v>
      </c>
      <c r="I601" s="240"/>
      <c r="J601" s="234"/>
      <c r="K601" s="234"/>
      <c r="L601" s="234">
        <v>0.2</v>
      </c>
      <c r="M601" s="172">
        <f t="shared" si="21"/>
        <v>0.2</v>
      </c>
      <c r="O601" s="172"/>
      <c r="P601" s="186"/>
    </row>
    <row r="602" spans="1:17" s="181" customFormat="1" ht="25.5" customHeight="1" x14ac:dyDescent="0.2">
      <c r="A602" s="354" t="s">
        <v>426</v>
      </c>
      <c r="B602" s="311" t="s">
        <v>427</v>
      </c>
      <c r="C602" s="235" t="s">
        <v>40</v>
      </c>
      <c r="D602" s="235" t="s">
        <v>42</v>
      </c>
      <c r="E602" s="235" t="s">
        <v>72</v>
      </c>
      <c r="F602" s="231" t="s">
        <v>536</v>
      </c>
      <c r="G602" s="232" t="s">
        <v>845</v>
      </c>
      <c r="H602" s="232" t="s">
        <v>204</v>
      </c>
      <c r="I602" s="240"/>
      <c r="J602" s="243"/>
      <c r="K602" s="243"/>
      <c r="L602" s="243">
        <v>0.1</v>
      </c>
      <c r="M602" s="355">
        <f t="shared" si="21"/>
        <v>0.1</v>
      </c>
      <c r="O602" s="355"/>
      <c r="P602" s="370"/>
    </row>
    <row r="603" spans="1:17" s="181" customFormat="1" ht="12.6" customHeight="1" x14ac:dyDescent="0.2">
      <c r="A603" s="354" t="s">
        <v>426</v>
      </c>
      <c r="B603" s="311" t="s">
        <v>427</v>
      </c>
      <c r="C603" s="235" t="s">
        <v>40</v>
      </c>
      <c r="D603" s="235" t="s">
        <v>42</v>
      </c>
      <c r="E603" s="235" t="s">
        <v>72</v>
      </c>
      <c r="F603" s="231" t="s">
        <v>841</v>
      </c>
      <c r="G603" s="232" t="s">
        <v>843</v>
      </c>
      <c r="H603" s="232" t="s">
        <v>204</v>
      </c>
      <c r="I603" s="240"/>
      <c r="J603" s="243"/>
      <c r="K603" s="243"/>
      <c r="L603" s="243">
        <v>0.1</v>
      </c>
      <c r="M603" s="355">
        <f t="shared" si="21"/>
        <v>0.1</v>
      </c>
      <c r="O603" s="355"/>
      <c r="P603" s="370"/>
    </row>
    <row r="604" spans="1:17" ht="12.75" customHeight="1" x14ac:dyDescent="0.2">
      <c r="A604" s="223" t="s">
        <v>426</v>
      </c>
      <c r="B604" s="228" t="s">
        <v>427</v>
      </c>
      <c r="C604" s="229" t="s">
        <v>40</v>
      </c>
      <c r="D604" s="230" t="s">
        <v>48</v>
      </c>
      <c r="E604" s="230" t="s">
        <v>13</v>
      </c>
      <c r="F604" s="231" t="s">
        <v>50</v>
      </c>
      <c r="G604" s="232" t="s">
        <v>383</v>
      </c>
      <c r="H604" s="232" t="s">
        <v>204</v>
      </c>
      <c r="I604" s="240"/>
      <c r="J604" s="234"/>
      <c r="K604" s="234"/>
      <c r="L604" s="234">
        <v>0.15</v>
      </c>
      <c r="M604" s="172">
        <f t="shared" si="21"/>
        <v>0.15</v>
      </c>
      <c r="O604" s="172"/>
      <c r="P604" s="186"/>
      <c r="Q604" s="219" t="s">
        <v>146</v>
      </c>
    </row>
    <row r="605" spans="1:17" ht="12.75" customHeight="1" x14ac:dyDescent="0.2">
      <c r="A605" s="223" t="s">
        <v>426</v>
      </c>
      <c r="B605" s="228" t="s">
        <v>427</v>
      </c>
      <c r="C605" s="250" t="s">
        <v>40</v>
      </c>
      <c r="D605" s="251" t="s">
        <v>58</v>
      </c>
      <c r="E605" s="251" t="s">
        <v>39</v>
      </c>
      <c r="F605" s="252" t="s">
        <v>39</v>
      </c>
      <c r="G605" s="253"/>
      <c r="H605" s="254"/>
      <c r="I605" s="255"/>
      <c r="J605" s="174"/>
      <c r="K605" s="174"/>
      <c r="L605" s="174">
        <f>SUM(L595:L604)</f>
        <v>1.8</v>
      </c>
      <c r="M605" s="175">
        <f t="shared" si="21"/>
        <v>1.8</v>
      </c>
      <c r="O605" s="175"/>
      <c r="P605" s="188"/>
    </row>
    <row r="606" spans="1:17" ht="12.75" customHeight="1" x14ac:dyDescent="0.2">
      <c r="A606" s="223" t="s">
        <v>426</v>
      </c>
      <c r="B606" s="265" t="s">
        <v>427</v>
      </c>
      <c r="C606" s="266" t="s">
        <v>59</v>
      </c>
      <c r="D606" s="266" t="s">
        <v>39</v>
      </c>
      <c r="E606" s="266" t="s">
        <v>39</v>
      </c>
      <c r="F606" s="252" t="s">
        <v>39</v>
      </c>
      <c r="G606" s="253"/>
      <c r="H606" s="267"/>
      <c r="I606" s="268">
        <f>I594</f>
        <v>1.05</v>
      </c>
      <c r="J606" s="269">
        <f>J594</f>
        <v>0.3</v>
      </c>
      <c r="K606" s="269">
        <f>K594</f>
        <v>1.1500000000000001</v>
      </c>
      <c r="L606" s="269">
        <f>L605</f>
        <v>1.8</v>
      </c>
      <c r="M606" s="270">
        <f t="shared" si="21"/>
        <v>4.3</v>
      </c>
      <c r="O606" s="189"/>
      <c r="P606" s="190"/>
    </row>
    <row r="607" spans="1:17" s="163" customFormat="1" ht="24.95" customHeight="1" x14ac:dyDescent="0.2">
      <c r="A607" s="223" t="s">
        <v>426</v>
      </c>
      <c r="B607" s="228" t="s">
        <v>428</v>
      </c>
      <c r="C607" s="229" t="s">
        <v>11</v>
      </c>
      <c r="D607" s="230" t="s">
        <v>98</v>
      </c>
      <c r="E607" s="279" t="s">
        <v>13</v>
      </c>
      <c r="F607" s="231" t="s">
        <v>120</v>
      </c>
      <c r="G607" s="232" t="s">
        <v>501</v>
      </c>
      <c r="H607" s="232" t="s">
        <v>205</v>
      </c>
      <c r="I607" s="240"/>
      <c r="J607" s="234"/>
      <c r="K607" s="234">
        <v>0.1</v>
      </c>
      <c r="L607" s="234"/>
      <c r="M607" s="172">
        <f t="shared" ref="M607:M625" si="22">SUM(I607:L607)</f>
        <v>0.1</v>
      </c>
      <c r="O607" s="161"/>
      <c r="P607" s="162"/>
    </row>
    <row r="608" spans="1:17" ht="15.75" customHeight="1" x14ac:dyDescent="0.2">
      <c r="A608" s="223" t="s">
        <v>426</v>
      </c>
      <c r="B608" s="228" t="s">
        <v>428</v>
      </c>
      <c r="C608" s="229" t="s">
        <v>11</v>
      </c>
      <c r="D608" s="229" t="s">
        <v>27</v>
      </c>
      <c r="E608" s="242" t="s">
        <v>13</v>
      </c>
      <c r="F608" s="231" t="s">
        <v>130</v>
      </c>
      <c r="G608" s="232" t="s">
        <v>789</v>
      </c>
      <c r="H608" s="232" t="s">
        <v>205</v>
      </c>
      <c r="I608" s="240"/>
      <c r="J608" s="234"/>
      <c r="K608" s="234">
        <v>0.05</v>
      </c>
      <c r="L608" s="234"/>
      <c r="M608" s="172">
        <f t="shared" si="22"/>
        <v>0.05</v>
      </c>
      <c r="O608" s="172"/>
      <c r="P608" s="186"/>
    </row>
    <row r="609" spans="1:16" s="163" customFormat="1" ht="37.5" customHeight="1" x14ac:dyDescent="0.2">
      <c r="A609" s="223" t="s">
        <v>426</v>
      </c>
      <c r="B609" s="228" t="s">
        <v>428</v>
      </c>
      <c r="C609" s="229" t="s">
        <v>11</v>
      </c>
      <c r="D609" s="230" t="s">
        <v>528</v>
      </c>
      <c r="E609" s="230" t="s">
        <v>13</v>
      </c>
      <c r="F609" s="231" t="s">
        <v>652</v>
      </c>
      <c r="G609" s="232" t="s">
        <v>530</v>
      </c>
      <c r="H609" s="232" t="s">
        <v>205</v>
      </c>
      <c r="I609" s="240"/>
      <c r="J609" s="234"/>
      <c r="K609" s="234">
        <v>0.1</v>
      </c>
      <c r="L609" s="234"/>
      <c r="M609" s="172">
        <f t="shared" si="22"/>
        <v>0.1</v>
      </c>
      <c r="O609" s="161"/>
      <c r="P609" s="162"/>
    </row>
    <row r="610" spans="1:16" s="163" customFormat="1" ht="25.5" customHeight="1" x14ac:dyDescent="0.2">
      <c r="A610" s="223" t="s">
        <v>426</v>
      </c>
      <c r="B610" s="228" t="s">
        <v>428</v>
      </c>
      <c r="C610" s="229" t="s">
        <v>11</v>
      </c>
      <c r="D610" s="229" t="s">
        <v>528</v>
      </c>
      <c r="E610" s="229" t="s">
        <v>72</v>
      </c>
      <c r="F610" s="231" t="s">
        <v>872</v>
      </c>
      <c r="G610" s="232" t="s">
        <v>871</v>
      </c>
      <c r="H610" s="232" t="s">
        <v>205</v>
      </c>
      <c r="I610" s="240"/>
      <c r="J610" s="234"/>
      <c r="K610" s="234">
        <v>0.5</v>
      </c>
      <c r="L610" s="234"/>
      <c r="M610" s="172">
        <f t="shared" si="22"/>
        <v>0.5</v>
      </c>
      <c r="O610" s="161"/>
      <c r="P610" s="162"/>
    </row>
    <row r="611" spans="1:16" s="163" customFormat="1" ht="25.5" customHeight="1" x14ac:dyDescent="0.2">
      <c r="A611" s="223" t="s">
        <v>426</v>
      </c>
      <c r="B611" s="228" t="s">
        <v>428</v>
      </c>
      <c r="C611" s="229" t="s">
        <v>11</v>
      </c>
      <c r="D611" s="229" t="s">
        <v>528</v>
      </c>
      <c r="E611" s="229" t="s">
        <v>72</v>
      </c>
      <c r="F611" s="231" t="s">
        <v>874</v>
      </c>
      <c r="G611" s="232" t="s">
        <v>875</v>
      </c>
      <c r="H611" s="232" t="s">
        <v>205</v>
      </c>
      <c r="I611" s="240"/>
      <c r="J611" s="234"/>
      <c r="K611" s="234">
        <v>0.5</v>
      </c>
      <c r="L611" s="234"/>
      <c r="M611" s="172">
        <f t="shared" si="22"/>
        <v>0.5</v>
      </c>
      <c r="O611" s="161"/>
      <c r="P611" s="162"/>
    </row>
    <row r="612" spans="1:16" s="163" customFormat="1" ht="37.5" customHeight="1" x14ac:dyDescent="0.2">
      <c r="A612" s="223" t="s">
        <v>426</v>
      </c>
      <c r="B612" s="228" t="s">
        <v>428</v>
      </c>
      <c r="C612" s="229" t="s">
        <v>11</v>
      </c>
      <c r="D612" s="230" t="s">
        <v>32</v>
      </c>
      <c r="E612" s="230" t="s">
        <v>25</v>
      </c>
      <c r="F612" s="231" t="s">
        <v>140</v>
      </c>
      <c r="G612" s="232" t="s">
        <v>557</v>
      </c>
      <c r="H612" s="232" t="s">
        <v>165</v>
      </c>
      <c r="I612" s="240"/>
      <c r="J612" s="234">
        <v>0.55000000000000004</v>
      </c>
      <c r="K612" s="234"/>
      <c r="L612" s="234"/>
      <c r="M612" s="172">
        <f t="shared" si="22"/>
        <v>0.55000000000000004</v>
      </c>
      <c r="O612" s="161"/>
      <c r="P612" s="162"/>
    </row>
    <row r="613" spans="1:16" s="163" customFormat="1" ht="12.6" customHeight="1" x14ac:dyDescent="0.2">
      <c r="A613" s="223" t="s">
        <v>426</v>
      </c>
      <c r="B613" s="228" t="s">
        <v>428</v>
      </c>
      <c r="C613" s="229" t="s">
        <v>11</v>
      </c>
      <c r="D613" s="229" t="s">
        <v>32</v>
      </c>
      <c r="E613" s="229" t="s">
        <v>66</v>
      </c>
      <c r="F613" s="231" t="s">
        <v>920</v>
      </c>
      <c r="G613" s="232" t="s">
        <v>921</v>
      </c>
      <c r="H613" s="232" t="s">
        <v>143</v>
      </c>
      <c r="I613" s="240">
        <v>1</v>
      </c>
      <c r="J613" s="234"/>
      <c r="K613" s="234"/>
      <c r="L613" s="234"/>
      <c r="M613" s="172">
        <f t="shared" si="22"/>
        <v>1</v>
      </c>
      <c r="O613" s="161"/>
      <c r="P613" s="162"/>
    </row>
    <row r="614" spans="1:16" s="163" customFormat="1" ht="12.6" customHeight="1" x14ac:dyDescent="0.2">
      <c r="A614" s="223" t="s">
        <v>426</v>
      </c>
      <c r="B614" s="228" t="s">
        <v>428</v>
      </c>
      <c r="C614" s="229" t="s">
        <v>11</v>
      </c>
      <c r="D614" s="230" t="s">
        <v>77</v>
      </c>
      <c r="E614" s="230" t="s">
        <v>13</v>
      </c>
      <c r="F614" s="231" t="s">
        <v>135</v>
      </c>
      <c r="G614" s="232" t="s">
        <v>277</v>
      </c>
      <c r="H614" s="232" t="s">
        <v>205</v>
      </c>
      <c r="I614" s="240"/>
      <c r="J614" s="234"/>
      <c r="K614" s="234">
        <v>0.1</v>
      </c>
      <c r="L614" s="234"/>
      <c r="M614" s="172">
        <f t="shared" si="22"/>
        <v>0.1</v>
      </c>
      <c r="O614" s="161"/>
      <c r="P614" s="162"/>
    </row>
    <row r="615" spans="1:16" ht="12.75" customHeight="1" x14ac:dyDescent="0.2">
      <c r="A615" s="223" t="s">
        <v>426</v>
      </c>
      <c r="B615" s="228" t="s">
        <v>428</v>
      </c>
      <c r="C615" s="250" t="s">
        <v>11</v>
      </c>
      <c r="D615" s="251" t="s">
        <v>38</v>
      </c>
      <c r="E615" s="251" t="s">
        <v>39</v>
      </c>
      <c r="F615" s="252" t="s">
        <v>39</v>
      </c>
      <c r="G615" s="253"/>
      <c r="H615" s="254"/>
      <c r="I615" s="255">
        <f>SUM(I607:I614)</f>
        <v>1</v>
      </c>
      <c r="J615" s="174">
        <f>SUM(J607:J614)</f>
        <v>0.55000000000000004</v>
      </c>
      <c r="K615" s="174">
        <f>SUM(K607:K614)</f>
        <v>1.35</v>
      </c>
      <c r="L615" s="174"/>
      <c r="M615" s="175">
        <f t="shared" si="22"/>
        <v>2.9000000000000004</v>
      </c>
      <c r="O615" s="175"/>
      <c r="P615" s="188"/>
    </row>
    <row r="616" spans="1:16" s="163" customFormat="1" ht="25.5" customHeight="1" x14ac:dyDescent="0.2">
      <c r="A616" s="223" t="s">
        <v>426</v>
      </c>
      <c r="B616" s="228" t="s">
        <v>428</v>
      </c>
      <c r="C616" s="229" t="s">
        <v>40</v>
      </c>
      <c r="D616" s="230" t="s">
        <v>274</v>
      </c>
      <c r="E616" s="230" t="s">
        <v>21</v>
      </c>
      <c r="F616" s="231" t="s">
        <v>511</v>
      </c>
      <c r="G616" s="232" t="s">
        <v>764</v>
      </c>
      <c r="H616" s="232" t="s">
        <v>204</v>
      </c>
      <c r="I616" s="240"/>
      <c r="J616" s="234"/>
      <c r="K616" s="234"/>
      <c r="L616" s="234">
        <v>0.2</v>
      </c>
      <c r="M616" s="172">
        <f t="shared" si="22"/>
        <v>0.2</v>
      </c>
      <c r="O616" s="161"/>
      <c r="P616" s="162"/>
    </row>
    <row r="617" spans="1:16" s="163" customFormat="1" ht="25.5" customHeight="1" x14ac:dyDescent="0.2">
      <c r="A617" s="223" t="s">
        <v>426</v>
      </c>
      <c r="B617" s="228" t="s">
        <v>428</v>
      </c>
      <c r="C617" s="229" t="s">
        <v>40</v>
      </c>
      <c r="D617" s="230" t="s">
        <v>274</v>
      </c>
      <c r="E617" s="230" t="s">
        <v>21</v>
      </c>
      <c r="F617" s="231" t="s">
        <v>511</v>
      </c>
      <c r="G617" s="232" t="s">
        <v>765</v>
      </c>
      <c r="H617" s="232" t="s">
        <v>204</v>
      </c>
      <c r="I617" s="240"/>
      <c r="J617" s="234"/>
      <c r="K617" s="234"/>
      <c r="L617" s="234">
        <v>0.1</v>
      </c>
      <c r="M617" s="172">
        <f t="shared" si="22"/>
        <v>0.1</v>
      </c>
      <c r="O617" s="161"/>
      <c r="P617" s="162"/>
    </row>
    <row r="618" spans="1:16" s="163" customFormat="1" ht="25.5" customHeight="1" x14ac:dyDescent="0.2">
      <c r="A618" s="223" t="s">
        <v>426</v>
      </c>
      <c r="B618" s="228" t="s">
        <v>428</v>
      </c>
      <c r="C618" s="229" t="s">
        <v>40</v>
      </c>
      <c r="D618" s="230" t="s">
        <v>274</v>
      </c>
      <c r="E618" s="230" t="s">
        <v>72</v>
      </c>
      <c r="F618" s="231" t="s">
        <v>512</v>
      </c>
      <c r="G618" s="232" t="s">
        <v>275</v>
      </c>
      <c r="H618" s="232" t="s">
        <v>204</v>
      </c>
      <c r="I618" s="240"/>
      <c r="J618" s="234"/>
      <c r="K618" s="234"/>
      <c r="L618" s="234">
        <v>0.2</v>
      </c>
      <c r="M618" s="172">
        <f t="shared" si="22"/>
        <v>0.2</v>
      </c>
      <c r="O618" s="161"/>
      <c r="P618" s="162"/>
    </row>
    <row r="619" spans="1:16" s="163" customFormat="1" ht="25.5" customHeight="1" x14ac:dyDescent="0.2">
      <c r="A619" s="223" t="s">
        <v>426</v>
      </c>
      <c r="B619" s="228" t="s">
        <v>428</v>
      </c>
      <c r="C619" s="229" t="s">
        <v>40</v>
      </c>
      <c r="D619" s="230" t="s">
        <v>216</v>
      </c>
      <c r="E619" s="230" t="s">
        <v>72</v>
      </c>
      <c r="F619" s="231" t="s">
        <v>937</v>
      </c>
      <c r="G619" s="232" t="s">
        <v>935</v>
      </c>
      <c r="H619" s="232" t="s">
        <v>204</v>
      </c>
      <c r="I619" s="240"/>
      <c r="J619" s="234"/>
      <c r="K619" s="234"/>
      <c r="L619" s="234">
        <v>0.1</v>
      </c>
      <c r="M619" s="172">
        <f t="shared" si="22"/>
        <v>0.1</v>
      </c>
      <c r="O619" s="161"/>
      <c r="P619" s="162"/>
    </row>
    <row r="620" spans="1:16" s="163" customFormat="1" ht="25.5" customHeight="1" x14ac:dyDescent="0.2">
      <c r="A620" s="223" t="s">
        <v>426</v>
      </c>
      <c r="B620" s="228" t="s">
        <v>428</v>
      </c>
      <c r="C620" s="229" t="s">
        <v>40</v>
      </c>
      <c r="D620" s="230" t="s">
        <v>216</v>
      </c>
      <c r="E620" s="230" t="s">
        <v>72</v>
      </c>
      <c r="F620" s="231" t="s">
        <v>938</v>
      </c>
      <c r="G620" s="232" t="s">
        <v>936</v>
      </c>
      <c r="H620" s="232" t="s">
        <v>204</v>
      </c>
      <c r="I620" s="240"/>
      <c r="J620" s="234"/>
      <c r="K620" s="234"/>
      <c r="L620" s="234">
        <v>0.1</v>
      </c>
      <c r="M620" s="172">
        <f t="shared" ref="M620" si="23">SUM(I620:L620)</f>
        <v>0.1</v>
      </c>
      <c r="O620" s="161"/>
      <c r="P620" s="162"/>
    </row>
    <row r="621" spans="1:16" s="163" customFormat="1" ht="25.5" customHeight="1" x14ac:dyDescent="0.2">
      <c r="A621" s="223" t="s">
        <v>426</v>
      </c>
      <c r="B621" s="228" t="s">
        <v>428</v>
      </c>
      <c r="C621" s="229" t="s">
        <v>40</v>
      </c>
      <c r="D621" s="230" t="s">
        <v>51</v>
      </c>
      <c r="E621" s="230" t="s">
        <v>72</v>
      </c>
      <c r="F621" s="231" t="s">
        <v>489</v>
      </c>
      <c r="G621" s="232" t="s">
        <v>490</v>
      </c>
      <c r="H621" s="232" t="s">
        <v>204</v>
      </c>
      <c r="I621" s="240"/>
      <c r="J621" s="234"/>
      <c r="K621" s="234"/>
      <c r="L621" s="234">
        <v>0.2</v>
      </c>
      <c r="M621" s="172">
        <f t="shared" si="22"/>
        <v>0.2</v>
      </c>
      <c r="O621" s="161"/>
      <c r="P621" s="162"/>
    </row>
    <row r="622" spans="1:16" ht="12.75" customHeight="1" x14ac:dyDescent="0.2">
      <c r="A622" s="223" t="s">
        <v>426</v>
      </c>
      <c r="B622" s="228" t="s">
        <v>428</v>
      </c>
      <c r="C622" s="250" t="s">
        <v>40</v>
      </c>
      <c r="D622" s="251" t="s">
        <v>58</v>
      </c>
      <c r="E622" s="251"/>
      <c r="F622" s="252"/>
      <c r="G622" s="253"/>
      <c r="H622" s="254"/>
      <c r="I622" s="255"/>
      <c r="J622" s="174"/>
      <c r="K622" s="174"/>
      <c r="L622" s="174">
        <f>SUM(L616:L621)</f>
        <v>0.89999999999999991</v>
      </c>
      <c r="M622" s="175">
        <f t="shared" si="22"/>
        <v>0.89999999999999991</v>
      </c>
      <c r="O622" s="175"/>
      <c r="P622" s="188"/>
    </row>
    <row r="623" spans="1:16" ht="12.75" customHeight="1" x14ac:dyDescent="0.2">
      <c r="A623" s="223" t="s">
        <v>426</v>
      </c>
      <c r="B623" s="265" t="s">
        <v>428</v>
      </c>
      <c r="C623" s="266" t="s">
        <v>59</v>
      </c>
      <c r="D623" s="266" t="s">
        <v>39</v>
      </c>
      <c r="E623" s="266" t="s">
        <v>39</v>
      </c>
      <c r="F623" s="252" t="s">
        <v>39</v>
      </c>
      <c r="G623" s="253"/>
      <c r="H623" s="267"/>
      <c r="I623" s="268">
        <f>I615</f>
        <v>1</v>
      </c>
      <c r="J623" s="269">
        <f>J615</f>
        <v>0.55000000000000004</v>
      </c>
      <c r="K623" s="269">
        <f>K615</f>
        <v>1.35</v>
      </c>
      <c r="L623" s="269">
        <f>L622</f>
        <v>0.89999999999999991</v>
      </c>
      <c r="M623" s="270">
        <f t="shared" si="22"/>
        <v>3.8000000000000003</v>
      </c>
      <c r="O623" s="189"/>
      <c r="P623" s="190"/>
    </row>
    <row r="624" spans="1:16" ht="19.5" customHeight="1" x14ac:dyDescent="0.2">
      <c r="A624" s="224" t="s">
        <v>426</v>
      </c>
      <c r="B624" s="345" t="s">
        <v>79</v>
      </c>
      <c r="C624" s="286" t="s">
        <v>39</v>
      </c>
      <c r="D624" s="286" t="s">
        <v>39</v>
      </c>
      <c r="E624" s="286" t="s">
        <v>39</v>
      </c>
      <c r="F624" s="252" t="s">
        <v>39</v>
      </c>
      <c r="G624" s="252"/>
      <c r="H624" s="346"/>
      <c r="I624" s="288">
        <f>SUMIF($C$581:$C$623,"WBS L3 Total",I$581:I$623)</f>
        <v>2.0499999999999998</v>
      </c>
      <c r="J624" s="289">
        <f>SUMIF($C$581:$C$623,"WBS L3 Total",J$581:J$623)</f>
        <v>0.85000000000000009</v>
      </c>
      <c r="K624" s="289">
        <f>SUMIF($C$581:$C$623,"WBS L3 Total",K$581:K$623)</f>
        <v>2.5</v>
      </c>
      <c r="L624" s="289">
        <f>SUMIF($C$581:$C$623,"WBS L3 Total",L$581:L$623)</f>
        <v>2.7</v>
      </c>
      <c r="M624" s="177">
        <f t="shared" si="22"/>
        <v>8.1000000000000014</v>
      </c>
      <c r="O624" s="177"/>
      <c r="P624" s="192"/>
    </row>
    <row r="625" spans="1:95" ht="19.5" customHeight="1" x14ac:dyDescent="0.2">
      <c r="A625" s="226" t="s">
        <v>8</v>
      </c>
      <c r="B625" s="347"/>
      <c r="C625" s="348"/>
      <c r="D625" s="348"/>
      <c r="E625" s="348"/>
      <c r="F625" s="349"/>
      <c r="G625" s="349"/>
      <c r="H625" s="350"/>
      <c r="I625" s="351">
        <f ca="1">SUMIF($B$2:$C$624,"WBS L2 Total",I$2:I$624)</f>
        <v>37.989999999999995</v>
      </c>
      <c r="J625" s="352">
        <f ca="1">SUMIF($B$2:$C$624,"WBS L2 Total",J$2:J$624)</f>
        <v>6.620000000000001</v>
      </c>
      <c r="K625" s="352">
        <f ca="1">SUMIF($B$2:$C$624,"WBS L2 Total",K$2:K$624)</f>
        <v>21.45</v>
      </c>
      <c r="L625" s="352">
        <f ca="1">SUMIF($B$2:$C$624,"WBS L2 Total",L$2:L$624)</f>
        <v>33.955000000000005</v>
      </c>
      <c r="M625" s="179">
        <f t="shared" ca="1" si="22"/>
        <v>100.01500000000001</v>
      </c>
      <c r="O625" s="179"/>
      <c r="P625" s="195"/>
    </row>
    <row r="626" spans="1:95" ht="12.95" customHeight="1" x14ac:dyDescent="0.2">
      <c r="A626" s="5" t="s">
        <v>398</v>
      </c>
      <c r="B626" s="5"/>
      <c r="I626" s="182"/>
      <c r="J626" s="182"/>
      <c r="L626" s="182"/>
      <c r="M626" s="182"/>
      <c r="N626" s="180" t="str">
        <f>UPPER(F626)</f>
        <v/>
      </c>
    </row>
    <row r="627" spans="1:95" s="181" customFormat="1" x14ac:dyDescent="0.2">
      <c r="A627" s="440"/>
      <c r="B627" s="440"/>
      <c r="C627" s="440"/>
      <c r="I627" s="525"/>
      <c r="P627" s="441"/>
    </row>
    <row r="628" spans="1:95" x14ac:dyDescent="0.2">
      <c r="D628" s="181"/>
      <c r="E628" s="181"/>
      <c r="T628" s="197"/>
      <c r="Z628" s="197"/>
      <c r="AA628" s="197"/>
      <c r="AB628" s="197"/>
      <c r="AC628" s="197"/>
      <c r="AD628" s="197"/>
      <c r="AE628" s="197"/>
      <c r="AF628" s="197"/>
      <c r="AG628" s="197"/>
      <c r="AH628" s="197"/>
      <c r="AI628" s="197"/>
      <c r="AJ628" s="197"/>
      <c r="AK628" s="197"/>
      <c r="AL628" s="197"/>
      <c r="AM628" s="197"/>
      <c r="AN628" s="197"/>
      <c r="AO628" s="197"/>
      <c r="AP628" s="197"/>
      <c r="AQ628" s="197"/>
      <c r="AR628" s="197"/>
      <c r="AS628" s="197"/>
      <c r="AT628" s="197"/>
      <c r="AU628" s="197"/>
      <c r="AV628" s="197"/>
      <c r="AW628" s="197"/>
      <c r="AX628" s="197"/>
      <c r="AY628" s="197"/>
      <c r="AZ628" s="197"/>
      <c r="BA628" s="197"/>
      <c r="BB628" s="197"/>
      <c r="BC628" s="197"/>
      <c r="BD628" s="197"/>
      <c r="BE628" s="197"/>
      <c r="BF628" s="197"/>
      <c r="BG628" s="197"/>
      <c r="BH628" s="197"/>
      <c r="BI628" s="197"/>
      <c r="BJ628" s="197"/>
      <c r="BK628" s="197"/>
      <c r="BL628" s="197"/>
      <c r="BM628" s="197"/>
      <c r="BN628" s="197"/>
      <c r="BO628" s="197"/>
      <c r="BP628" s="197"/>
      <c r="BQ628" s="197"/>
      <c r="BR628" s="197"/>
      <c r="BS628" s="197"/>
      <c r="BT628" s="197"/>
      <c r="BU628" s="197"/>
      <c r="BV628" s="197"/>
      <c r="BW628" s="197"/>
      <c r="BX628" s="197"/>
      <c r="BY628" s="197"/>
      <c r="BZ628" s="197"/>
      <c r="CA628" s="197"/>
      <c r="CB628" s="197"/>
      <c r="CC628" s="197"/>
      <c r="CD628" s="197"/>
      <c r="CE628" s="197"/>
      <c r="CF628" s="197"/>
      <c r="CG628" s="197"/>
      <c r="CH628" s="197"/>
      <c r="CI628" s="197"/>
      <c r="CJ628" s="197"/>
      <c r="CK628" s="197"/>
      <c r="CL628" s="197"/>
      <c r="CM628" s="197"/>
      <c r="CN628" s="197"/>
      <c r="CO628" s="197"/>
      <c r="CP628" s="197"/>
      <c r="CQ628" s="197"/>
    </row>
    <row r="629" spans="1:95" x14ac:dyDescent="0.2">
      <c r="D629" s="181"/>
      <c r="E629" s="181"/>
      <c r="T629" s="197"/>
      <c r="U629" s="197"/>
      <c r="V629" s="197"/>
      <c r="W629" s="197"/>
      <c r="X629" s="197"/>
      <c r="Y629" s="197"/>
      <c r="Z629" s="197"/>
      <c r="AA629" s="197"/>
      <c r="AB629" s="197"/>
      <c r="AC629" s="197"/>
      <c r="AD629" s="197"/>
      <c r="AE629" s="197"/>
      <c r="AF629" s="197"/>
      <c r="AG629" s="197"/>
      <c r="AH629" s="197"/>
      <c r="AI629" s="197"/>
      <c r="AJ629" s="197"/>
      <c r="AK629" s="197"/>
      <c r="AL629" s="197"/>
      <c r="AM629" s="197"/>
      <c r="AN629" s="197"/>
      <c r="AO629" s="197"/>
      <c r="AP629" s="197"/>
      <c r="AQ629" s="197"/>
      <c r="AR629" s="197"/>
      <c r="AS629" s="197"/>
      <c r="AT629" s="197"/>
      <c r="AU629" s="197"/>
      <c r="AV629" s="197"/>
      <c r="AW629" s="197"/>
      <c r="AX629" s="197"/>
      <c r="AY629" s="197"/>
      <c r="AZ629" s="197"/>
      <c r="BA629" s="197"/>
      <c r="BB629" s="197"/>
      <c r="BC629" s="197"/>
      <c r="BD629" s="197"/>
      <c r="BE629" s="197"/>
      <c r="BF629" s="197"/>
      <c r="BG629" s="197"/>
      <c r="BH629" s="197"/>
      <c r="BI629" s="197"/>
      <c r="BJ629" s="197"/>
      <c r="BK629" s="197"/>
      <c r="BL629" s="197"/>
      <c r="BM629" s="197"/>
      <c r="BN629" s="197"/>
      <c r="BO629" s="197"/>
      <c r="BP629" s="197"/>
      <c r="BQ629" s="197"/>
      <c r="BR629" s="197"/>
      <c r="BS629" s="197"/>
      <c r="BT629" s="197"/>
      <c r="BU629" s="197"/>
      <c r="BV629" s="197"/>
      <c r="BW629" s="197"/>
      <c r="BX629" s="197"/>
      <c r="BY629" s="197"/>
      <c r="BZ629" s="197"/>
      <c r="CA629" s="197"/>
      <c r="CB629" s="197"/>
      <c r="CC629" s="197"/>
      <c r="CD629" s="197"/>
      <c r="CE629" s="197"/>
      <c r="CF629" s="197"/>
      <c r="CG629" s="197"/>
      <c r="CH629" s="197"/>
      <c r="CI629" s="197"/>
      <c r="CJ629" s="197"/>
      <c r="CK629" s="197"/>
      <c r="CL629" s="197"/>
      <c r="CM629" s="197"/>
      <c r="CN629" s="197"/>
      <c r="CO629" s="197"/>
      <c r="CP629" s="197"/>
      <c r="CQ629" s="197"/>
    </row>
    <row r="630" spans="1:95" x14ac:dyDescent="0.2">
      <c r="D630" s="181"/>
      <c r="E630" s="181"/>
      <c r="T630" s="197"/>
      <c r="U630" s="197"/>
      <c r="V630" s="197"/>
      <c r="W630" s="197"/>
      <c r="X630" s="197"/>
      <c r="Y630" s="197"/>
      <c r="Z630" s="197"/>
      <c r="AA630" s="197"/>
      <c r="AB630" s="197"/>
      <c r="AC630" s="197"/>
      <c r="AD630" s="197"/>
      <c r="AE630" s="197"/>
      <c r="AF630" s="197"/>
      <c r="AG630" s="197"/>
      <c r="AH630" s="197"/>
      <c r="AI630" s="197"/>
      <c r="AJ630" s="197"/>
      <c r="AK630" s="197"/>
      <c r="AL630" s="197"/>
      <c r="AM630" s="197"/>
      <c r="AN630" s="197"/>
      <c r="AO630" s="197"/>
      <c r="AP630" s="197"/>
      <c r="AQ630" s="197"/>
      <c r="AR630" s="197"/>
      <c r="AS630" s="197"/>
      <c r="AT630" s="197"/>
      <c r="AU630" s="197"/>
      <c r="AV630" s="197"/>
      <c r="AW630" s="197"/>
      <c r="AX630" s="197"/>
      <c r="AY630" s="197"/>
      <c r="AZ630" s="197"/>
      <c r="BA630" s="197"/>
      <c r="BB630" s="197"/>
      <c r="BC630" s="197"/>
      <c r="BD630" s="197"/>
      <c r="BE630" s="197"/>
      <c r="BF630" s="197"/>
      <c r="BG630" s="197"/>
      <c r="BH630" s="197"/>
      <c r="BI630" s="197"/>
      <c r="BJ630" s="197"/>
      <c r="BK630" s="197"/>
      <c r="BL630" s="197"/>
      <c r="BM630" s="197"/>
      <c r="BN630" s="197"/>
      <c r="BO630" s="197"/>
      <c r="BP630" s="197"/>
      <c r="BQ630" s="197"/>
      <c r="BR630" s="197"/>
      <c r="BS630" s="197"/>
      <c r="BT630" s="197"/>
      <c r="BU630" s="197"/>
      <c r="BV630" s="197"/>
      <c r="BW630" s="197"/>
      <c r="BX630" s="197"/>
      <c r="BY630" s="197"/>
      <c r="BZ630" s="197"/>
      <c r="CA630" s="197"/>
      <c r="CB630" s="197"/>
      <c r="CC630" s="197"/>
      <c r="CD630" s="197"/>
      <c r="CE630" s="197"/>
      <c r="CF630" s="197"/>
      <c r="CG630" s="197"/>
      <c r="CH630" s="197"/>
      <c r="CI630" s="197"/>
      <c r="CJ630" s="197"/>
      <c r="CK630" s="197"/>
      <c r="CL630" s="197"/>
      <c r="CM630" s="197"/>
      <c r="CN630" s="197"/>
      <c r="CO630" s="197"/>
      <c r="CP630" s="197"/>
      <c r="CQ630" s="197"/>
    </row>
    <row r="631" spans="1:95" x14ac:dyDescent="0.2">
      <c r="D631" s="181"/>
      <c r="E631" s="181"/>
      <c r="T631" s="198"/>
      <c r="U631" s="198"/>
      <c r="V631" s="198"/>
      <c r="W631" s="198"/>
      <c r="X631" s="198"/>
      <c r="Y631" s="198"/>
      <c r="Z631" s="198"/>
      <c r="AA631" s="198"/>
      <c r="AB631" s="198"/>
      <c r="AC631" s="198"/>
      <c r="AD631" s="198"/>
      <c r="AE631" s="198"/>
      <c r="AF631" s="198"/>
      <c r="AG631" s="198"/>
      <c r="AH631" s="198"/>
      <c r="AI631" s="198"/>
      <c r="AJ631" s="198"/>
      <c r="AK631" s="198"/>
      <c r="AL631" s="198"/>
      <c r="AM631" s="198"/>
      <c r="AN631" s="198"/>
      <c r="AO631" s="198"/>
      <c r="AP631" s="198"/>
      <c r="AQ631" s="198"/>
      <c r="AR631" s="198"/>
      <c r="AS631" s="198"/>
      <c r="AT631" s="198"/>
      <c r="AU631" s="198"/>
      <c r="AV631" s="198"/>
      <c r="AW631" s="198"/>
      <c r="AX631" s="198"/>
      <c r="AY631" s="198"/>
      <c r="AZ631" s="198"/>
      <c r="BA631" s="198"/>
      <c r="BB631" s="198"/>
      <c r="BC631" s="198"/>
      <c r="BD631" s="198"/>
      <c r="BE631" s="198"/>
      <c r="BF631" s="198"/>
      <c r="BG631" s="198"/>
      <c r="BH631" s="198"/>
      <c r="BI631" s="198"/>
      <c r="BJ631" s="198"/>
      <c r="BK631" s="198"/>
      <c r="BL631" s="198"/>
      <c r="BM631" s="198"/>
      <c r="BN631" s="198"/>
      <c r="BO631" s="198"/>
      <c r="BP631" s="198"/>
      <c r="BQ631" s="198"/>
      <c r="BR631" s="198"/>
      <c r="BS631" s="198"/>
      <c r="BT631" s="198"/>
      <c r="BU631" s="198"/>
      <c r="BV631" s="198"/>
      <c r="BW631" s="198"/>
      <c r="BX631" s="198"/>
      <c r="BY631" s="198"/>
      <c r="BZ631" s="198"/>
      <c r="CA631" s="198"/>
      <c r="CB631" s="198"/>
      <c r="CC631" s="198"/>
      <c r="CD631" s="198"/>
      <c r="CE631" s="198"/>
      <c r="CF631" s="198"/>
      <c r="CG631" s="198"/>
      <c r="CH631" s="198"/>
      <c r="CI631" s="198"/>
      <c r="CJ631" s="198"/>
      <c r="CK631" s="198"/>
      <c r="CL631" s="198"/>
      <c r="CM631" s="198"/>
      <c r="CN631" s="198"/>
      <c r="CO631" s="198"/>
      <c r="CP631" s="198"/>
      <c r="CQ631" s="198"/>
    </row>
    <row r="632" spans="1:95" x14ac:dyDescent="0.2">
      <c r="D632" s="181"/>
      <c r="E632" s="181"/>
      <c r="T632" s="198"/>
      <c r="U632" s="198"/>
      <c r="V632" s="198"/>
      <c r="W632" s="198"/>
      <c r="X632" s="198"/>
      <c r="Y632" s="198"/>
      <c r="Z632" s="198"/>
      <c r="AI632" s="198"/>
      <c r="AJ632" s="198"/>
      <c r="AK632" s="198"/>
      <c r="AL632" s="198"/>
      <c r="AM632" s="198"/>
      <c r="AN632" s="198"/>
      <c r="AO632" s="198"/>
      <c r="AP632" s="198"/>
      <c r="AQ632" s="198"/>
      <c r="AR632" s="198"/>
      <c r="AS632" s="198"/>
      <c r="AT632" s="198"/>
      <c r="AU632" s="198"/>
      <c r="AV632" s="198"/>
      <c r="AW632" s="198"/>
      <c r="AX632" s="198"/>
      <c r="AY632" s="198"/>
      <c r="AZ632" s="198"/>
      <c r="BA632" s="198"/>
      <c r="BB632" s="198"/>
      <c r="BC632" s="198"/>
      <c r="BD632" s="198"/>
      <c r="BE632" s="198"/>
      <c r="BF632" s="198"/>
      <c r="BG632" s="198"/>
      <c r="BH632" s="198"/>
      <c r="BI632" s="198"/>
      <c r="BJ632" s="198"/>
      <c r="BK632" s="198"/>
      <c r="BL632" s="198"/>
      <c r="BM632" s="198"/>
      <c r="BN632" s="198"/>
      <c r="BO632" s="198"/>
      <c r="BP632" s="198"/>
      <c r="BQ632" s="198"/>
      <c r="BR632" s="198"/>
      <c r="BS632" s="198"/>
      <c r="BT632" s="198"/>
      <c r="BU632" s="198"/>
      <c r="BV632" s="198"/>
      <c r="BW632" s="198"/>
      <c r="BX632" s="198"/>
      <c r="BY632" s="198"/>
      <c r="BZ632" s="198"/>
      <c r="CA632" s="198"/>
      <c r="CB632" s="198"/>
      <c r="CC632" s="198"/>
      <c r="CD632" s="198"/>
      <c r="CE632" s="198"/>
      <c r="CF632" s="198"/>
      <c r="CG632" s="198"/>
      <c r="CH632" s="198"/>
      <c r="CI632" s="198"/>
      <c r="CJ632" s="198"/>
      <c r="CK632" s="198"/>
      <c r="CL632" s="198"/>
      <c r="CM632" s="198"/>
      <c r="CN632" s="198"/>
      <c r="CO632" s="198"/>
      <c r="CP632" s="198"/>
      <c r="CQ632" s="198"/>
    </row>
    <row r="633" spans="1:95" x14ac:dyDescent="0.2">
      <c r="D633" s="181"/>
      <c r="E633" s="181"/>
      <c r="T633" s="198"/>
      <c r="U633" s="197" t="s">
        <v>319</v>
      </c>
      <c r="V633" s="198"/>
      <c r="W633" s="198"/>
      <c r="X633" s="198"/>
      <c r="Y633" s="198"/>
      <c r="Z633" s="198"/>
      <c r="AA633" s="198"/>
      <c r="AB633" s="197" t="s">
        <v>283</v>
      </c>
      <c r="AC633" s="198"/>
      <c r="AD633" s="198"/>
      <c r="AE633" s="198"/>
      <c r="AF633" s="198"/>
      <c r="AG633" s="198"/>
      <c r="AI633" s="198"/>
      <c r="AJ633" s="197" t="s">
        <v>192</v>
      </c>
      <c r="AK633" s="198"/>
      <c r="AL633" s="198"/>
      <c r="AM633" s="198"/>
      <c r="AN633" s="198"/>
      <c r="AO633" s="198"/>
      <c r="AP633" s="197" t="s">
        <v>193</v>
      </c>
      <c r="AQ633" s="198"/>
      <c r="AR633" s="198"/>
      <c r="AS633" s="198"/>
      <c r="AT633" s="198"/>
      <c r="AU633" s="198"/>
      <c r="AV633" s="197" t="s">
        <v>194</v>
      </c>
      <c r="AW633" s="198"/>
      <c r="AX633" s="198"/>
      <c r="AY633" s="198"/>
      <c r="AZ633" s="198"/>
      <c r="BA633" s="198"/>
      <c r="BB633" s="197" t="s">
        <v>195</v>
      </c>
      <c r="BC633" s="198"/>
      <c r="BD633" s="198"/>
      <c r="BE633" s="198"/>
      <c r="BF633" s="198"/>
      <c r="BG633" s="198"/>
      <c r="BH633" s="198"/>
      <c r="BI633" s="197" t="s">
        <v>196</v>
      </c>
      <c r="BN633" s="198"/>
      <c r="BO633" s="198"/>
      <c r="BP633" s="198"/>
      <c r="BQ633" s="198"/>
      <c r="BR633" s="198"/>
      <c r="BS633" s="198"/>
      <c r="BT633" s="198"/>
      <c r="BU633" s="198"/>
      <c r="BV633" s="198"/>
      <c r="BW633" s="198"/>
      <c r="BX633" s="198"/>
      <c r="BY633" s="198"/>
      <c r="BZ633" s="198"/>
      <c r="CA633" s="198"/>
      <c r="CB633" s="198"/>
      <c r="CC633" s="198"/>
      <c r="CD633" s="198"/>
      <c r="CE633" s="198"/>
      <c r="CF633" s="198"/>
      <c r="CG633" s="198"/>
      <c r="CH633" s="198"/>
      <c r="CI633" s="198"/>
      <c r="CJ633" s="198"/>
      <c r="CK633" s="198"/>
      <c r="CL633" s="198"/>
      <c r="CM633" s="198"/>
      <c r="CN633" s="198"/>
      <c r="CO633" s="198"/>
      <c r="CP633" s="198"/>
      <c r="CQ633" s="198"/>
    </row>
    <row r="634" spans="1:95" ht="85.5" x14ac:dyDescent="0.2">
      <c r="D634" s="181"/>
      <c r="E634" s="181"/>
      <c r="T634" s="198"/>
      <c r="U634" s="199" t="s">
        <v>409</v>
      </c>
      <c r="V634" s="199"/>
      <c r="W634" s="199"/>
      <c r="X634" s="199"/>
      <c r="Y634" s="199"/>
      <c r="Z634" s="198"/>
      <c r="AA634" s="198"/>
      <c r="AB634" s="199" t="s">
        <v>409</v>
      </c>
      <c r="AC634" s="199"/>
      <c r="AD634" s="199"/>
      <c r="AE634" s="199"/>
      <c r="AF634" s="199"/>
      <c r="AG634" s="198"/>
      <c r="AI634" s="198"/>
      <c r="AJ634" s="510" t="s">
        <v>410</v>
      </c>
      <c r="AK634" s="510"/>
      <c r="AL634" s="510"/>
      <c r="AM634" s="510"/>
      <c r="AN634" s="510"/>
      <c r="AO634" s="198"/>
      <c r="AP634" s="510" t="s">
        <v>411</v>
      </c>
      <c r="AQ634" s="510"/>
      <c r="AR634" s="510"/>
      <c r="AS634" s="510"/>
      <c r="AT634" s="510"/>
      <c r="AU634" s="198"/>
      <c r="AV634" s="510" t="s">
        <v>411</v>
      </c>
      <c r="AW634" s="510"/>
      <c r="AX634" s="510"/>
      <c r="AY634" s="510"/>
      <c r="AZ634" s="510"/>
      <c r="BA634" s="198"/>
      <c r="BB634" s="510" t="s">
        <v>412</v>
      </c>
      <c r="BC634" s="510"/>
      <c r="BD634" s="510"/>
      <c r="BE634" s="510"/>
      <c r="BF634" s="510"/>
      <c r="BG634" s="198"/>
      <c r="BH634" s="198"/>
      <c r="BI634" s="510" t="s">
        <v>412</v>
      </c>
      <c r="BJ634" s="510"/>
      <c r="BK634" s="510"/>
      <c r="BL634" s="510"/>
      <c r="BM634" s="510"/>
      <c r="BN634" s="198"/>
      <c r="BO634" s="198"/>
      <c r="BP634" s="198"/>
      <c r="BQ634" s="198"/>
      <c r="BR634" s="198"/>
      <c r="BS634" s="198"/>
      <c r="BT634" s="198"/>
      <c r="BU634" s="198"/>
      <c r="BV634" s="198"/>
      <c r="BW634" s="198"/>
      <c r="BX634" s="198"/>
      <c r="BY634" s="198"/>
      <c r="BZ634" s="198"/>
      <c r="CA634" s="198"/>
      <c r="CB634" s="198"/>
      <c r="CC634" s="198"/>
      <c r="CD634" s="198"/>
      <c r="CE634" s="198"/>
      <c r="CF634" s="198"/>
      <c r="CG634" s="198"/>
      <c r="CH634" s="198"/>
      <c r="CI634" s="198"/>
      <c r="CJ634" s="198"/>
      <c r="CK634" s="198"/>
      <c r="CL634" s="198"/>
      <c r="CM634" s="198"/>
      <c r="CN634" s="198"/>
      <c r="CO634" s="198"/>
      <c r="CP634" s="198"/>
      <c r="CQ634" s="198"/>
    </row>
    <row r="635" spans="1:95" ht="51" x14ac:dyDescent="0.2">
      <c r="D635" s="181"/>
      <c r="E635" s="181"/>
      <c r="T635" s="197"/>
      <c r="U635" s="200" t="s">
        <v>0</v>
      </c>
      <c r="V635" s="200" t="s">
        <v>143</v>
      </c>
      <c r="W635" s="200" t="s">
        <v>166</v>
      </c>
      <c r="X635" s="200" t="s">
        <v>341</v>
      </c>
      <c r="Y635" s="200" t="s">
        <v>342</v>
      </c>
      <c r="Z635" s="197"/>
      <c r="AA635" s="197"/>
      <c r="AB635" s="200" t="s">
        <v>0</v>
      </c>
      <c r="AC635" s="200" t="s">
        <v>189</v>
      </c>
      <c r="AD635" s="200" t="s">
        <v>190</v>
      </c>
      <c r="AE635" s="200" t="s">
        <v>173</v>
      </c>
      <c r="AF635" s="200" t="s">
        <v>188</v>
      </c>
      <c r="AG635" s="197"/>
      <c r="AI635" s="197"/>
      <c r="AJ635" s="200" t="s">
        <v>0</v>
      </c>
      <c r="AK635" s="200" t="s">
        <v>143</v>
      </c>
      <c r="AL635" s="200" t="s">
        <v>172</v>
      </c>
      <c r="AM635" s="200" t="s">
        <v>173</v>
      </c>
      <c r="AN635" s="200" t="s">
        <v>188</v>
      </c>
      <c r="AO635" s="197"/>
      <c r="AP635" s="200" t="s">
        <v>0</v>
      </c>
      <c r="AQ635" s="200" t="s">
        <v>143</v>
      </c>
      <c r="AR635" s="200" t="s">
        <v>172</v>
      </c>
      <c r="AS635" s="200" t="s">
        <v>173</v>
      </c>
      <c r="AT635" s="200" t="s">
        <v>188</v>
      </c>
      <c r="AU635" s="197"/>
      <c r="AV635" s="200" t="s">
        <v>0</v>
      </c>
      <c r="AW635" s="200" t="s">
        <v>143</v>
      </c>
      <c r="AX635" s="200" t="s">
        <v>172</v>
      </c>
      <c r="AY635" s="200" t="s">
        <v>173</v>
      </c>
      <c r="AZ635" s="200" t="s">
        <v>188</v>
      </c>
      <c r="BA635" s="197"/>
      <c r="BB635" s="200" t="s">
        <v>0</v>
      </c>
      <c r="BC635" s="200" t="s">
        <v>143</v>
      </c>
      <c r="BD635" s="200" t="s">
        <v>172</v>
      </c>
      <c r="BE635" s="200" t="s">
        <v>173</v>
      </c>
      <c r="BF635" s="200" t="s">
        <v>188</v>
      </c>
      <c r="BG635" s="197"/>
      <c r="BH635" s="197"/>
      <c r="BI635" s="200" t="s">
        <v>0</v>
      </c>
      <c r="BJ635" s="200" t="s">
        <v>143</v>
      </c>
      <c r="BK635" s="200" t="s">
        <v>172</v>
      </c>
      <c r="BL635" s="200" t="s">
        <v>173</v>
      </c>
      <c r="BM635" s="200" t="s">
        <v>188</v>
      </c>
      <c r="BN635" s="197"/>
      <c r="BO635" s="197"/>
      <c r="BP635" s="197"/>
      <c r="BQ635" s="197"/>
      <c r="BR635" s="197"/>
      <c r="BS635" s="197"/>
      <c r="BT635" s="197"/>
      <c r="BU635" s="197"/>
      <c r="BV635" s="197"/>
      <c r="BW635" s="197"/>
      <c r="BX635" s="197"/>
      <c r="BY635" s="197"/>
      <c r="BZ635" s="197"/>
      <c r="CA635" s="197"/>
      <c r="CB635" s="197"/>
      <c r="CC635" s="197"/>
      <c r="CD635" s="197"/>
      <c r="CE635" s="197"/>
      <c r="CF635" s="197"/>
      <c r="CG635" s="197"/>
      <c r="CH635" s="197"/>
      <c r="CI635" s="197"/>
      <c r="CJ635" s="197"/>
      <c r="CK635" s="197"/>
      <c r="CL635" s="197"/>
      <c r="CM635" s="197"/>
      <c r="CN635" s="197"/>
      <c r="CO635" s="197"/>
      <c r="CP635" s="197"/>
      <c r="CQ635" s="197"/>
    </row>
    <row r="636" spans="1:95" x14ac:dyDescent="0.2">
      <c r="T636" s="197"/>
      <c r="U636" s="201">
        <f ca="1">SUM(V636:Y636)</f>
        <v>100.01500000000001</v>
      </c>
      <c r="V636" s="201">
        <f ca="1">I625</f>
        <v>37.989999999999995</v>
      </c>
      <c r="W636" s="201">
        <f ca="1">J625</f>
        <v>6.620000000000001</v>
      </c>
      <c r="X636" s="201">
        <f ca="1">K625</f>
        <v>21.45</v>
      </c>
      <c r="Y636" s="201">
        <f ca="1">L625</f>
        <v>33.955000000000005</v>
      </c>
      <c r="Z636" s="197"/>
      <c r="AA636" s="197"/>
      <c r="AB636" s="201">
        <f>SUM(AC636:AF636)</f>
        <v>89.87</v>
      </c>
      <c r="AC636" s="201">
        <v>34.375</v>
      </c>
      <c r="AD636" s="201">
        <v>13.955000000000002</v>
      </c>
      <c r="AE636" s="201">
        <v>7.9150000000000009</v>
      </c>
      <c r="AF636" s="201">
        <v>33.625</v>
      </c>
      <c r="AG636" s="197"/>
      <c r="AI636" s="197"/>
      <c r="AJ636" s="201">
        <f>SUM(AK636:AN636)</f>
        <v>88.344999999999999</v>
      </c>
      <c r="AK636" s="201">
        <v>33.725000000000001</v>
      </c>
      <c r="AL636" s="201">
        <v>15.389999999999999</v>
      </c>
      <c r="AM636" s="201">
        <v>7.335</v>
      </c>
      <c r="AN636" s="201">
        <v>31.895</v>
      </c>
      <c r="AO636" s="197"/>
      <c r="AP636" s="201">
        <f>SUM(AQ636:AT636)</f>
        <v>85.552999999999997</v>
      </c>
      <c r="AQ636" s="201">
        <v>32.416333333333334</v>
      </c>
      <c r="AR636" s="201">
        <v>14.490000000000002</v>
      </c>
      <c r="AS636" s="201">
        <v>7.3516666666666666</v>
      </c>
      <c r="AT636" s="201">
        <v>31.295000000000002</v>
      </c>
      <c r="AU636" s="197"/>
      <c r="AV636" s="201">
        <f>SUM(AW636:AZ636)</f>
        <v>81.975616666666667</v>
      </c>
      <c r="AW636" s="201">
        <v>31.032283333333336</v>
      </c>
      <c r="AX636" s="201">
        <v>14.296666666666665</v>
      </c>
      <c r="AY636" s="201">
        <v>8.1416666666666675</v>
      </c>
      <c r="AZ636" s="201">
        <v>28.505000000000003</v>
      </c>
      <c r="BA636" s="197"/>
      <c r="BB636" s="201">
        <f>SUM(BC636:BF636)</f>
        <v>80.223950000000002</v>
      </c>
      <c r="BC636" s="201">
        <v>30.857283333333335</v>
      </c>
      <c r="BD636" s="201">
        <v>14.17</v>
      </c>
      <c r="BE636" s="201">
        <v>8.1716666666666669</v>
      </c>
      <c r="BF636" s="201">
        <v>27.024999999999999</v>
      </c>
      <c r="BG636" s="197"/>
      <c r="BH636" s="197"/>
      <c r="BI636" s="201">
        <v>83.333949999999987</v>
      </c>
      <c r="BJ636" s="201">
        <v>31.507283333333334</v>
      </c>
      <c r="BK636" s="201">
        <v>14.82</v>
      </c>
      <c r="BL636" s="201">
        <v>7.1366666666666667</v>
      </c>
      <c r="BM636" s="201">
        <v>29.87</v>
      </c>
      <c r="BN636" s="197"/>
      <c r="BO636" s="197"/>
      <c r="BP636" s="197"/>
      <c r="BQ636" s="197"/>
      <c r="BR636" s="197"/>
      <c r="BS636" s="197"/>
      <c r="BT636" s="197"/>
      <c r="BU636" s="197"/>
      <c r="BV636" s="197"/>
      <c r="BW636" s="197"/>
      <c r="BX636" s="197"/>
      <c r="BY636" s="197"/>
      <c r="BZ636" s="197"/>
      <c r="CA636" s="197"/>
      <c r="CB636" s="197"/>
      <c r="CC636" s="197"/>
      <c r="CD636" s="197"/>
      <c r="CE636" s="197"/>
      <c r="CF636" s="197"/>
      <c r="CG636" s="197"/>
      <c r="CH636" s="197"/>
      <c r="CI636" s="197"/>
      <c r="CJ636" s="197"/>
      <c r="CK636" s="197"/>
      <c r="CL636" s="197"/>
      <c r="CM636" s="197"/>
      <c r="CN636" s="197"/>
      <c r="CO636" s="197"/>
      <c r="CP636" s="197"/>
      <c r="CQ636" s="197"/>
    </row>
    <row r="637" spans="1:95" x14ac:dyDescent="0.2">
      <c r="T637" s="197"/>
      <c r="U637" s="202">
        <f ca="1">U636/$U$636</f>
        <v>1</v>
      </c>
      <c r="V637" s="203">
        <f ca="1">V636/$U$636</f>
        <v>0.37984302354646793</v>
      </c>
      <c r="W637" s="203">
        <f ca="1">W636/$U$636</f>
        <v>6.6190071489276608E-2</v>
      </c>
      <c r="X637" s="203">
        <f ca="1">X636/$U$636</f>
        <v>0.21446782982552612</v>
      </c>
      <c r="Y637" s="203">
        <f ca="1">Y636/$U$636</f>
        <v>0.33949907513872918</v>
      </c>
      <c r="Z637" s="197"/>
      <c r="AA637" s="197"/>
      <c r="AB637" s="202">
        <f>AB636/AB$636</f>
        <v>1</v>
      </c>
      <c r="AC637" s="203">
        <f>AC636/AB$636</f>
        <v>0.38249694002447976</v>
      </c>
      <c r="AD637" s="203">
        <f>AD636/AB$636</f>
        <v>0.15527984867030156</v>
      </c>
      <c r="AE637" s="203">
        <f>AE636/AB$636</f>
        <v>8.807165906309114E-2</v>
      </c>
      <c r="AF637" s="203">
        <f>AF636/AB$636</f>
        <v>0.37415155224212748</v>
      </c>
      <c r="AG637" s="197"/>
      <c r="AI637" s="197"/>
      <c r="AJ637" s="202">
        <v>1</v>
      </c>
      <c r="AK637" s="203">
        <v>0.36336616352934326</v>
      </c>
      <c r="AL637" s="203">
        <v>0.17938108281368376</v>
      </c>
      <c r="AM637" s="203">
        <v>8.5494492686053969E-2</v>
      </c>
      <c r="AN637" s="203">
        <v>0.37175826097091902</v>
      </c>
      <c r="AO637" s="197"/>
      <c r="AP637" s="202">
        <f>AP636/AP636</f>
        <v>1</v>
      </c>
      <c r="AQ637" s="203">
        <f>AQ636/AP636</f>
        <v>0.3789035256897284</v>
      </c>
      <c r="AR637" s="203">
        <f>AR636/AP636</f>
        <v>0.16936869542856478</v>
      </c>
      <c r="AS637" s="203">
        <f>AS636/AP636</f>
        <v>8.5931138202829438E-2</v>
      </c>
      <c r="AT637" s="203">
        <f>AT636/AP636</f>
        <v>0.36579664067887746</v>
      </c>
      <c r="AU637" s="197"/>
      <c r="AV637" s="202">
        <f>AV636/AV636</f>
        <v>1</v>
      </c>
      <c r="AW637" s="203">
        <f>AW636/AV636</f>
        <v>0.37855504594150663</v>
      </c>
      <c r="AX637" s="203">
        <f>AX636/AV636</f>
        <v>0.17440145311502178</v>
      </c>
      <c r="AY637" s="203">
        <f>AY636/AV636</f>
        <v>9.9318150905442007E-2</v>
      </c>
      <c r="AZ637" s="203">
        <f>AZ636/AV636</f>
        <v>0.34772535003802962</v>
      </c>
      <c r="BA637" s="197"/>
      <c r="BB637" s="202">
        <f>BB636/BB636</f>
        <v>1</v>
      </c>
      <c r="BC637" s="203">
        <f>BC636/BB636</f>
        <v>0.38463929204848846</v>
      </c>
      <c r="BD637" s="203">
        <f>BD636/BB636</f>
        <v>0.17663054486845886</v>
      </c>
      <c r="BE637" s="203">
        <f>BE636/BB636</f>
        <v>0.10186068707245986</v>
      </c>
      <c r="BF637" s="203">
        <f>BF636/BB636</f>
        <v>0.33686947601059281</v>
      </c>
      <c r="BG637" s="197"/>
      <c r="BH637" s="197"/>
      <c r="BI637" s="202">
        <f>BI636/$BI$636</f>
        <v>1</v>
      </c>
      <c r="BJ637" s="203">
        <f>BJ636/$BI$636</f>
        <v>0.37808460217394396</v>
      </c>
      <c r="BK637" s="203">
        <f>BK636/$BI$636</f>
        <v>0.17783868399373848</v>
      </c>
      <c r="BL637" s="203">
        <f>BL636/$BI$636</f>
        <v>8.5639366268689621E-2</v>
      </c>
      <c r="BM637" s="203">
        <f>BM636/$BI$636</f>
        <v>0.35843734756362811</v>
      </c>
      <c r="BN637" s="197"/>
      <c r="BO637" s="197"/>
      <c r="BP637" s="197"/>
      <c r="BQ637" s="197"/>
      <c r="BR637" s="197"/>
      <c r="BS637" s="197"/>
      <c r="BT637" s="197"/>
      <c r="BU637" s="197"/>
      <c r="BV637" s="197"/>
      <c r="BW637" s="197"/>
      <c r="BX637" s="197"/>
      <c r="BY637" s="197"/>
      <c r="BZ637" s="197"/>
      <c r="CA637" s="197"/>
      <c r="CB637" s="197"/>
      <c r="CC637" s="197"/>
      <c r="CD637" s="197"/>
      <c r="CE637" s="197"/>
      <c r="CF637" s="197"/>
      <c r="CG637" s="197"/>
      <c r="CH637" s="197"/>
      <c r="CI637" s="197"/>
      <c r="CJ637" s="197"/>
      <c r="CK637" s="197"/>
      <c r="CL637" s="197"/>
      <c r="CM637" s="197"/>
      <c r="CN637" s="197"/>
      <c r="CO637" s="197"/>
      <c r="CP637" s="197"/>
      <c r="CQ637" s="197"/>
    </row>
    <row r="638" spans="1:95" ht="14.25" x14ac:dyDescent="0.2">
      <c r="T638" s="198"/>
      <c r="U638" s="204">
        <f ca="1">V638+Y638</f>
        <v>0.99999999999999978</v>
      </c>
      <c r="V638" s="509">
        <f ca="1">V637+W637+X637</f>
        <v>0.66050092486127066</v>
      </c>
      <c r="W638" s="509"/>
      <c r="X638" s="509"/>
      <c r="Y638" s="205">
        <f ca="1">Y637</f>
        <v>0.33949907513872918</v>
      </c>
      <c r="Z638" s="198"/>
      <c r="AA638" s="198"/>
      <c r="AB638" s="204">
        <f>AC638+AF638</f>
        <v>0.99999999999999989</v>
      </c>
      <c r="AC638" s="509">
        <f>AC637+AD637+AE637</f>
        <v>0.62584844775787241</v>
      </c>
      <c r="AD638" s="509"/>
      <c r="AE638" s="509"/>
      <c r="AF638" s="205">
        <f>AF637</f>
        <v>0.37415155224212748</v>
      </c>
      <c r="AG638" s="198"/>
      <c r="AI638" s="198"/>
      <c r="AJ638" s="204">
        <f>AK638+AN638</f>
        <v>0.99999999999999989</v>
      </c>
      <c r="AK638" s="509">
        <f>AK637+AL637+AM637</f>
        <v>0.62824173902908087</v>
      </c>
      <c r="AL638" s="509"/>
      <c r="AM638" s="509"/>
      <c r="AN638" s="205">
        <f>AN637</f>
        <v>0.37175826097091902</v>
      </c>
      <c r="AO638" s="198"/>
      <c r="AP638" s="204">
        <f>AQ638+AT638</f>
        <v>1.0000000000000002</v>
      </c>
      <c r="AQ638" s="509">
        <f>AQ637+AR637+AS637</f>
        <v>0.63420335932112271</v>
      </c>
      <c r="AR638" s="509"/>
      <c r="AS638" s="509"/>
      <c r="AT638" s="205">
        <f>AT637</f>
        <v>0.36579664067887746</v>
      </c>
      <c r="AU638" s="198"/>
      <c r="AV638" s="204">
        <f>AW638+AZ638</f>
        <v>1</v>
      </c>
      <c r="AW638" s="509">
        <f>AW637+AX637+AY637</f>
        <v>0.65227464996197049</v>
      </c>
      <c r="AX638" s="509"/>
      <c r="AY638" s="509"/>
      <c r="AZ638" s="205">
        <f>AZ637</f>
        <v>0.34772535003802962</v>
      </c>
      <c r="BA638" s="198"/>
      <c r="BB638" s="204">
        <f>BC638+BF638</f>
        <v>1</v>
      </c>
      <c r="BC638" s="509">
        <f>BC637+BD637+BE637</f>
        <v>0.66313052398940719</v>
      </c>
      <c r="BD638" s="509"/>
      <c r="BE638" s="509"/>
      <c r="BF638" s="205">
        <f>BF637</f>
        <v>0.33686947601059281</v>
      </c>
      <c r="BG638" s="198"/>
      <c r="BH638" s="198"/>
      <c r="BI638" s="204">
        <f>BJ638+BM638</f>
        <v>1</v>
      </c>
      <c r="BJ638" s="206">
        <f>BJ637+BK637+BL637</f>
        <v>0.64156265243637201</v>
      </c>
      <c r="BK638" s="206"/>
      <c r="BL638" s="206"/>
      <c r="BM638" s="205">
        <f>BM637</f>
        <v>0.35843734756362811</v>
      </c>
      <c r="BN638" s="198"/>
      <c r="BO638" s="198"/>
      <c r="BP638" s="198"/>
      <c r="BQ638" s="198"/>
      <c r="BR638" s="198"/>
      <c r="BS638" s="198"/>
      <c r="BT638" s="198"/>
      <c r="BU638" s="198"/>
      <c r="BV638" s="198"/>
      <c r="BW638" s="198"/>
      <c r="BX638" s="198"/>
      <c r="BY638" s="198"/>
      <c r="BZ638" s="198"/>
      <c r="CA638" s="198"/>
      <c r="CB638" s="198"/>
      <c r="CC638" s="198"/>
      <c r="CD638" s="198"/>
      <c r="CE638" s="198"/>
      <c r="CF638" s="198"/>
      <c r="CG638" s="198"/>
      <c r="CH638" s="198"/>
      <c r="CI638" s="198"/>
      <c r="CJ638" s="198"/>
      <c r="CK638" s="198"/>
      <c r="CL638" s="198"/>
      <c r="CM638" s="198"/>
      <c r="CN638" s="198"/>
      <c r="CO638" s="198"/>
      <c r="CP638" s="198"/>
      <c r="CQ638" s="198"/>
    </row>
    <row r="639" spans="1:95" x14ac:dyDescent="0.2">
      <c r="T639" s="198"/>
      <c r="U639" s="198"/>
      <c r="V639" s="207"/>
      <c r="W639" s="198"/>
      <c r="X639" s="198"/>
      <c r="Y639" s="198"/>
      <c r="Z639" s="198"/>
      <c r="AA639" s="198"/>
      <c r="AB639" s="198"/>
      <c r="AC639" s="207"/>
      <c r="AD639" s="198"/>
      <c r="AE639" s="198"/>
      <c r="AF639" s="198"/>
      <c r="AG639" s="198"/>
      <c r="AI639" s="198"/>
      <c r="AJ639" s="198"/>
      <c r="AK639" s="198"/>
      <c r="AL639" s="198"/>
      <c r="AM639" s="198"/>
      <c r="AN639" s="198"/>
      <c r="AO639" s="198"/>
      <c r="AP639" s="198"/>
      <c r="AQ639" s="198"/>
      <c r="AR639" s="198"/>
      <c r="AS639" s="198"/>
      <c r="AT639" s="198"/>
      <c r="AU639" s="198"/>
      <c r="AV639" s="198"/>
      <c r="AW639" s="198"/>
      <c r="AX639" s="198"/>
      <c r="AY639" s="198"/>
      <c r="AZ639" s="198"/>
      <c r="BA639" s="198"/>
      <c r="BB639" s="198"/>
      <c r="BC639" s="198"/>
      <c r="BD639" s="198"/>
      <c r="BE639" s="198"/>
      <c r="BF639" s="198"/>
      <c r="BG639" s="198"/>
      <c r="BH639" s="198"/>
      <c r="BN639" s="198"/>
      <c r="BO639" s="198"/>
      <c r="BP639" s="198"/>
      <c r="BQ639" s="198"/>
      <c r="BR639" s="198"/>
      <c r="BS639" s="198"/>
      <c r="BT639" s="198"/>
      <c r="BU639" s="198"/>
      <c r="BV639" s="198"/>
      <c r="BW639" s="198"/>
      <c r="BX639" s="198"/>
      <c r="BY639" s="198"/>
      <c r="BZ639" s="198"/>
      <c r="CA639" s="198"/>
      <c r="CB639" s="198"/>
      <c r="CC639" s="198"/>
      <c r="CD639" s="198"/>
      <c r="CE639" s="198"/>
      <c r="CF639" s="198"/>
      <c r="CG639" s="198"/>
      <c r="CH639" s="198"/>
      <c r="CI639" s="198"/>
      <c r="CJ639" s="198"/>
      <c r="CK639" s="198"/>
      <c r="CL639" s="198"/>
      <c r="CM639" s="198"/>
      <c r="CN639" s="198"/>
      <c r="CO639" s="198"/>
      <c r="CP639" s="198"/>
      <c r="CQ639" s="198"/>
    </row>
    <row r="640" spans="1:95" x14ac:dyDescent="0.2">
      <c r="T640" s="198"/>
      <c r="U640" s="198"/>
      <c r="V640" s="198"/>
      <c r="W640" s="198"/>
      <c r="X640" s="198"/>
      <c r="Y640" s="198"/>
      <c r="Z640" s="198"/>
      <c r="AA640" s="198"/>
      <c r="AB640" s="198"/>
      <c r="AC640" s="198"/>
      <c r="AD640" s="198"/>
      <c r="AE640" s="198"/>
      <c r="AF640" s="198"/>
      <c r="AG640" s="198"/>
      <c r="AI640" s="198"/>
      <c r="AJ640" s="198"/>
      <c r="AK640" s="198"/>
      <c r="AL640" s="198"/>
      <c r="AM640" s="198"/>
      <c r="AN640" s="198"/>
      <c r="AO640" s="198"/>
      <c r="AP640" s="198"/>
      <c r="AQ640" s="198"/>
      <c r="AR640" s="198"/>
      <c r="AS640" s="198"/>
      <c r="AT640" s="198"/>
      <c r="AU640" s="198"/>
      <c r="AV640" s="198"/>
      <c r="AW640" s="198"/>
      <c r="AX640" s="198"/>
      <c r="AY640" s="198"/>
      <c r="AZ640" s="198"/>
      <c r="BA640" s="198"/>
      <c r="BB640" s="198"/>
      <c r="BC640" s="198"/>
      <c r="BD640" s="198"/>
      <c r="BE640" s="198"/>
      <c r="BF640" s="198"/>
      <c r="BG640" s="198"/>
      <c r="BH640" s="198"/>
      <c r="BN640" s="198"/>
      <c r="BO640" s="198"/>
      <c r="BP640" s="198"/>
      <c r="BQ640" s="198"/>
      <c r="BR640" s="198"/>
      <c r="BS640" s="198"/>
      <c r="BT640" s="198"/>
      <c r="BU640" s="198"/>
      <c r="BV640" s="198"/>
      <c r="BW640" s="198"/>
      <c r="BX640" s="198"/>
      <c r="BY640" s="198"/>
      <c r="BZ640" s="198"/>
      <c r="CA640" s="198"/>
      <c r="CB640" s="198"/>
      <c r="CC640" s="198"/>
      <c r="CD640" s="198"/>
      <c r="CE640" s="198"/>
      <c r="CF640" s="198"/>
      <c r="CG640" s="198"/>
      <c r="CH640" s="198"/>
      <c r="CI640" s="198"/>
      <c r="CJ640" s="198"/>
      <c r="CK640" s="198"/>
      <c r="CL640" s="198"/>
      <c r="CM640" s="198"/>
      <c r="CN640" s="198"/>
      <c r="CO640" s="198"/>
      <c r="CP640" s="198"/>
      <c r="CQ640" s="198"/>
    </row>
    <row r="641" spans="16:95" x14ac:dyDescent="0.2">
      <c r="P641" s="180"/>
      <c r="T641" s="198"/>
      <c r="U641" s="198"/>
      <c r="V641" s="198"/>
      <c r="W641" s="198"/>
      <c r="X641" s="198"/>
      <c r="Y641" s="198"/>
      <c r="Z641" s="198"/>
      <c r="AA641" s="198"/>
      <c r="AB641" s="198"/>
      <c r="AC641" s="198"/>
      <c r="AD641" s="198"/>
      <c r="AE641" s="198"/>
      <c r="AF641" s="198"/>
      <c r="AG641" s="198"/>
      <c r="AI641" s="198"/>
      <c r="AJ641" s="198"/>
      <c r="AK641" s="198"/>
      <c r="AL641" s="198"/>
      <c r="AM641" s="198"/>
      <c r="AN641" s="198"/>
      <c r="AO641" s="198"/>
      <c r="AP641" s="198"/>
      <c r="AQ641" s="198"/>
      <c r="AR641" s="198"/>
      <c r="AS641" s="198"/>
      <c r="AT641" s="198"/>
      <c r="AU641" s="198"/>
      <c r="AV641" s="198"/>
      <c r="AW641" s="198"/>
      <c r="AX641" s="198"/>
      <c r="AY641" s="198"/>
      <c r="AZ641" s="198"/>
      <c r="BA641" s="198"/>
      <c r="BB641" s="198"/>
      <c r="BC641" s="198"/>
      <c r="BD641" s="198"/>
      <c r="BE641" s="198"/>
      <c r="BF641" s="198"/>
      <c r="BG641" s="198"/>
      <c r="BH641" s="198"/>
      <c r="BN641" s="198"/>
      <c r="BO641" s="198"/>
      <c r="BP641" s="198"/>
      <c r="BQ641" s="198"/>
      <c r="BR641" s="198"/>
      <c r="BS641" s="198"/>
      <c r="BT641" s="198"/>
      <c r="BU641" s="198"/>
      <c r="BV641" s="198"/>
      <c r="BW641" s="198"/>
      <c r="BX641" s="198"/>
      <c r="BY641" s="198"/>
      <c r="BZ641" s="198"/>
      <c r="CA641" s="198"/>
      <c r="CB641" s="198"/>
      <c r="CC641" s="198"/>
      <c r="CD641" s="198"/>
      <c r="CE641" s="198"/>
      <c r="CF641" s="198"/>
      <c r="CG641" s="198"/>
      <c r="CH641" s="198"/>
      <c r="CI641" s="198"/>
      <c r="CJ641" s="198"/>
      <c r="CK641" s="198"/>
      <c r="CL641" s="198"/>
      <c r="CM641" s="198"/>
      <c r="CN641" s="198"/>
      <c r="CO641" s="198"/>
      <c r="CP641" s="198"/>
      <c r="CQ641" s="198"/>
    </row>
    <row r="642" spans="16:95" x14ac:dyDescent="0.2">
      <c r="P642" s="180"/>
      <c r="T642" s="198"/>
      <c r="U642" s="198"/>
      <c r="V642" s="198"/>
      <c r="W642" s="198"/>
      <c r="X642" s="198"/>
      <c r="Y642" s="198"/>
      <c r="Z642" s="198"/>
      <c r="AA642" s="198"/>
      <c r="AB642" s="198"/>
      <c r="AC642" s="198"/>
      <c r="AD642" s="198"/>
      <c r="AE642" s="198"/>
      <c r="AF642" s="198"/>
      <c r="AG642" s="198"/>
      <c r="AI642" s="198"/>
      <c r="AJ642" s="198"/>
      <c r="AK642" s="198"/>
      <c r="AL642" s="198"/>
      <c r="AM642" s="198"/>
      <c r="AN642" s="198"/>
      <c r="AO642" s="198"/>
      <c r="AP642" s="198"/>
      <c r="AQ642" s="198"/>
      <c r="AR642" s="198"/>
      <c r="AS642" s="198"/>
      <c r="AT642" s="198"/>
      <c r="AU642" s="198"/>
      <c r="AV642" s="198"/>
      <c r="AW642" s="198"/>
      <c r="AX642" s="198"/>
      <c r="AY642" s="198"/>
      <c r="AZ642" s="198"/>
      <c r="BA642" s="198"/>
      <c r="BB642" s="198"/>
      <c r="BC642" s="198"/>
      <c r="BD642" s="198"/>
      <c r="BE642" s="198"/>
      <c r="BF642" s="198"/>
      <c r="BG642" s="198"/>
      <c r="BH642" s="198"/>
      <c r="BN642" s="198"/>
      <c r="BO642" s="198"/>
      <c r="BP642" s="198"/>
      <c r="BQ642" s="198"/>
      <c r="BR642" s="198"/>
      <c r="BS642" s="198"/>
      <c r="BT642" s="198"/>
      <c r="BU642" s="198"/>
      <c r="BV642" s="198"/>
      <c r="BW642" s="198"/>
      <c r="BX642" s="198"/>
      <c r="BY642" s="198"/>
      <c r="BZ642" s="198"/>
      <c r="CA642" s="198"/>
      <c r="CB642" s="198"/>
      <c r="CC642" s="198"/>
      <c r="CD642" s="198"/>
      <c r="CE642" s="198"/>
      <c r="CF642" s="198"/>
      <c r="CG642" s="198"/>
      <c r="CH642" s="198"/>
      <c r="CI642" s="198"/>
      <c r="CJ642" s="198"/>
      <c r="CK642" s="198"/>
      <c r="CL642" s="198"/>
      <c r="CM642" s="198"/>
      <c r="CN642" s="198"/>
      <c r="CO642" s="198"/>
      <c r="CP642" s="198"/>
      <c r="CQ642" s="198"/>
    </row>
    <row r="643" spans="16:95" x14ac:dyDescent="0.2">
      <c r="P643" s="180"/>
      <c r="T643" s="198"/>
      <c r="U643" s="198"/>
      <c r="V643" s="198"/>
      <c r="W643" s="198"/>
      <c r="X643" s="198"/>
      <c r="Y643" s="198"/>
      <c r="Z643" s="198"/>
      <c r="AA643" s="198"/>
      <c r="AB643" s="198"/>
      <c r="AC643" s="198"/>
      <c r="AD643" s="198"/>
      <c r="AE643" s="198"/>
      <c r="AF643" s="198"/>
      <c r="AG643" s="198"/>
      <c r="AI643" s="198"/>
      <c r="AJ643" s="198"/>
      <c r="AK643" s="198"/>
      <c r="AL643" s="198"/>
      <c r="AM643" s="198"/>
      <c r="AN643" s="198"/>
      <c r="AO643" s="198"/>
      <c r="AP643" s="198"/>
      <c r="AQ643" s="198"/>
      <c r="AR643" s="198"/>
      <c r="AS643" s="198"/>
      <c r="AT643" s="198"/>
      <c r="AU643" s="198"/>
      <c r="AV643" s="198"/>
      <c r="AW643" s="198"/>
      <c r="AX643" s="198"/>
      <c r="AY643" s="198"/>
      <c r="AZ643" s="198"/>
      <c r="BA643" s="198"/>
      <c r="BB643" s="198"/>
      <c r="BC643" s="198"/>
      <c r="BD643" s="198"/>
      <c r="BE643" s="198"/>
      <c r="BF643" s="198"/>
      <c r="BG643" s="198"/>
      <c r="BH643" s="198"/>
      <c r="BN643" s="198"/>
      <c r="BO643" s="198"/>
      <c r="BP643" s="198"/>
      <c r="BQ643" s="198"/>
      <c r="BR643" s="198"/>
      <c r="BS643" s="198"/>
      <c r="BT643" s="198"/>
      <c r="BU643" s="198"/>
      <c r="BV643" s="198"/>
      <c r="BW643" s="198"/>
      <c r="BX643" s="198"/>
      <c r="BY643" s="198"/>
      <c r="BZ643" s="198"/>
      <c r="CA643" s="198"/>
      <c r="CB643" s="198"/>
      <c r="CC643" s="198"/>
      <c r="CD643" s="198"/>
      <c r="CE643" s="198"/>
      <c r="CF643" s="198"/>
      <c r="CG643" s="198"/>
      <c r="CH643" s="198"/>
      <c r="CI643" s="198"/>
      <c r="CJ643" s="198"/>
      <c r="CK643" s="198"/>
      <c r="CL643" s="198"/>
      <c r="CM643" s="198"/>
      <c r="CN643" s="198"/>
      <c r="CO643" s="198"/>
      <c r="CP643" s="198"/>
      <c r="CQ643" s="198"/>
    </row>
    <row r="644" spans="16:95" x14ac:dyDescent="0.2">
      <c r="P644" s="180"/>
      <c r="T644" s="198"/>
      <c r="U644" s="198"/>
      <c r="V644" s="198"/>
      <c r="W644" s="198"/>
      <c r="X644" s="198"/>
      <c r="Y644" s="198"/>
      <c r="Z644" s="198"/>
      <c r="AA644" s="198"/>
      <c r="AB644" s="198"/>
      <c r="AC644" s="198"/>
      <c r="AD644" s="198"/>
      <c r="AE644" s="198"/>
      <c r="AF644" s="198"/>
      <c r="AG644" s="198"/>
      <c r="AI644" s="198"/>
      <c r="AJ644" s="198"/>
      <c r="AK644" s="198"/>
      <c r="AL644" s="198"/>
      <c r="AM644" s="198"/>
      <c r="AN644" s="198"/>
      <c r="AO644" s="198"/>
      <c r="AP644" s="198"/>
      <c r="AQ644" s="198"/>
      <c r="AR644" s="198"/>
      <c r="AS644" s="198"/>
      <c r="AT644" s="198"/>
      <c r="AU644" s="198"/>
      <c r="AV644" s="198"/>
      <c r="AW644" s="198"/>
      <c r="AX644" s="198"/>
      <c r="AY644" s="198"/>
      <c r="AZ644" s="198"/>
      <c r="BA644" s="198"/>
      <c r="BB644" s="198"/>
      <c r="BC644" s="198"/>
      <c r="BD644" s="198"/>
      <c r="BE644" s="198"/>
      <c r="BF644" s="198"/>
      <c r="BG644" s="198"/>
      <c r="BH644" s="198"/>
      <c r="BN644" s="198"/>
      <c r="BO644" s="198"/>
      <c r="BP644" s="198"/>
      <c r="BQ644" s="198"/>
      <c r="BR644" s="198"/>
      <c r="BS644" s="198"/>
      <c r="BT644" s="198"/>
      <c r="BU644" s="198"/>
      <c r="BV644" s="198"/>
      <c r="BW644" s="198"/>
      <c r="BX644" s="198"/>
      <c r="BY644" s="198"/>
      <c r="BZ644" s="198"/>
      <c r="CA644" s="198"/>
      <c r="CB644" s="198"/>
      <c r="CC644" s="198"/>
      <c r="CD644" s="198"/>
      <c r="CE644" s="198"/>
      <c r="CF644" s="198"/>
      <c r="CG644" s="198"/>
      <c r="CH644" s="198"/>
      <c r="CI644" s="198"/>
      <c r="CJ644" s="198"/>
      <c r="CK644" s="198"/>
      <c r="CL644" s="198"/>
      <c r="CM644" s="198"/>
      <c r="CN644" s="198"/>
      <c r="CO644" s="198"/>
      <c r="CP644" s="198"/>
      <c r="CQ644" s="198"/>
    </row>
    <row r="645" spans="16:95" x14ac:dyDescent="0.2">
      <c r="P645" s="180"/>
      <c r="T645" s="198"/>
      <c r="U645" s="198"/>
      <c r="V645" s="198"/>
      <c r="W645" s="198"/>
      <c r="X645" s="198"/>
      <c r="Y645" s="198"/>
      <c r="Z645" s="198"/>
      <c r="AA645" s="198"/>
      <c r="AB645" s="198"/>
      <c r="AC645" s="198"/>
      <c r="AD645" s="198"/>
      <c r="AE645" s="198"/>
      <c r="AF645" s="198"/>
      <c r="AG645" s="198"/>
      <c r="AI645" s="198"/>
      <c r="AJ645" s="198"/>
      <c r="AK645" s="198"/>
      <c r="AL645" s="198"/>
      <c r="AM645" s="198"/>
      <c r="AN645" s="198"/>
      <c r="AO645" s="198"/>
      <c r="AP645" s="198"/>
      <c r="AQ645" s="198"/>
      <c r="AR645" s="198"/>
      <c r="AS645" s="198"/>
      <c r="AT645" s="198"/>
      <c r="AU645" s="198"/>
      <c r="AV645" s="198"/>
      <c r="AW645" s="198"/>
      <c r="AX645" s="198"/>
      <c r="AY645" s="198"/>
      <c r="AZ645" s="198"/>
      <c r="BA645" s="198"/>
      <c r="BB645" s="198"/>
      <c r="BC645" s="198"/>
      <c r="BD645" s="198"/>
      <c r="BE645" s="198"/>
      <c r="BF645" s="198"/>
      <c r="BG645" s="198"/>
      <c r="BH645" s="198"/>
      <c r="BN645" s="198"/>
      <c r="BO645" s="198"/>
      <c r="BP645" s="198"/>
      <c r="BQ645" s="198"/>
      <c r="BR645" s="198"/>
      <c r="BS645" s="198"/>
      <c r="BT645" s="198"/>
      <c r="BU645" s="198"/>
      <c r="BV645" s="198"/>
      <c r="BW645" s="198"/>
      <c r="BX645" s="198"/>
      <c r="BY645" s="198"/>
      <c r="BZ645" s="198"/>
      <c r="CA645" s="198"/>
      <c r="CB645" s="198"/>
      <c r="CC645" s="198"/>
      <c r="CD645" s="198"/>
      <c r="CE645" s="198"/>
      <c r="CF645" s="198"/>
      <c r="CG645" s="198"/>
      <c r="CH645" s="198"/>
      <c r="CI645" s="198"/>
      <c r="CJ645" s="198"/>
      <c r="CK645" s="198"/>
      <c r="CL645" s="198"/>
      <c r="CM645" s="198"/>
      <c r="CN645" s="198"/>
      <c r="CO645" s="198"/>
      <c r="CP645" s="198"/>
      <c r="CQ645" s="198"/>
    </row>
    <row r="646" spans="16:95" x14ac:dyDescent="0.2">
      <c r="P646" s="180"/>
      <c r="T646" s="198"/>
      <c r="U646" s="198"/>
      <c r="V646" s="198"/>
      <c r="W646" s="198"/>
      <c r="X646" s="198"/>
      <c r="Y646" s="198"/>
      <c r="Z646" s="198"/>
      <c r="AA646" s="198"/>
      <c r="AB646" s="198"/>
      <c r="AC646" s="198"/>
      <c r="AD646" s="198"/>
      <c r="AE646" s="198"/>
      <c r="AF646" s="198"/>
      <c r="AG646" s="198"/>
      <c r="AI646" s="198"/>
      <c r="AJ646" s="198"/>
      <c r="AK646" s="198"/>
      <c r="AL646" s="198"/>
      <c r="AM646" s="198"/>
      <c r="AN646" s="198"/>
      <c r="AO646" s="198"/>
      <c r="AP646" s="198"/>
      <c r="AQ646" s="198"/>
      <c r="AR646" s="198"/>
      <c r="AS646" s="198"/>
      <c r="AT646" s="198"/>
      <c r="AU646" s="198"/>
      <c r="AV646" s="198"/>
      <c r="AW646" s="198"/>
      <c r="AX646" s="198"/>
      <c r="AY646" s="198"/>
      <c r="AZ646" s="198"/>
      <c r="BA646" s="198"/>
      <c r="BB646" s="198"/>
      <c r="BC646" s="198"/>
      <c r="BD646" s="198"/>
      <c r="BE646" s="198"/>
      <c r="BF646" s="198"/>
      <c r="BG646" s="198"/>
      <c r="BH646" s="198"/>
      <c r="BN646" s="198"/>
      <c r="BO646" s="198"/>
      <c r="BP646" s="198"/>
      <c r="BQ646" s="198"/>
      <c r="BR646" s="198"/>
      <c r="BS646" s="198"/>
      <c r="BT646" s="198"/>
      <c r="BU646" s="198"/>
      <c r="BV646" s="198"/>
      <c r="BW646" s="198"/>
      <c r="BX646" s="198"/>
      <c r="BY646" s="198"/>
      <c r="BZ646" s="198"/>
      <c r="CA646" s="198"/>
      <c r="CB646" s="198"/>
      <c r="CC646" s="198"/>
      <c r="CD646" s="198"/>
      <c r="CE646" s="198"/>
      <c r="CF646" s="198"/>
      <c r="CG646" s="198"/>
      <c r="CH646" s="198"/>
      <c r="CI646" s="198"/>
      <c r="CJ646" s="198"/>
      <c r="CK646" s="198"/>
      <c r="CL646" s="198"/>
      <c r="CM646" s="198"/>
      <c r="CN646" s="198"/>
      <c r="CO646" s="198"/>
      <c r="CP646" s="198"/>
      <c r="CQ646" s="198"/>
    </row>
    <row r="647" spans="16:95" x14ac:dyDescent="0.2">
      <c r="P647" s="180"/>
      <c r="T647" s="198"/>
      <c r="U647" s="198"/>
      <c r="V647" s="198"/>
      <c r="W647" s="198"/>
      <c r="X647" s="198"/>
      <c r="Y647" s="198"/>
      <c r="Z647" s="198"/>
      <c r="AA647" s="198"/>
      <c r="AB647" s="198"/>
      <c r="AC647" s="198"/>
      <c r="AD647" s="198"/>
      <c r="AE647" s="198"/>
      <c r="AF647" s="198"/>
      <c r="AG647" s="198"/>
      <c r="AI647" s="198"/>
      <c r="AJ647" s="198"/>
      <c r="AK647" s="198"/>
      <c r="AL647" s="198"/>
      <c r="AM647" s="198"/>
      <c r="AN647" s="198"/>
      <c r="AO647" s="198"/>
      <c r="AP647" s="198"/>
      <c r="AQ647" s="198"/>
      <c r="AR647" s="198"/>
      <c r="AS647" s="198"/>
      <c r="AT647" s="198"/>
      <c r="AU647" s="198"/>
      <c r="AV647" s="198"/>
      <c r="AW647" s="198"/>
      <c r="AX647" s="198"/>
      <c r="AY647" s="198"/>
      <c r="AZ647" s="198"/>
      <c r="BA647" s="198"/>
      <c r="BB647" s="198"/>
      <c r="BC647" s="198"/>
      <c r="BD647" s="198"/>
      <c r="BE647" s="198"/>
      <c r="BF647" s="198"/>
      <c r="BG647" s="198"/>
      <c r="BH647" s="198"/>
      <c r="BN647" s="198"/>
      <c r="BO647" s="198"/>
      <c r="BP647" s="198"/>
      <c r="BQ647" s="198"/>
      <c r="BR647" s="198"/>
      <c r="BS647" s="198"/>
      <c r="BT647" s="198"/>
      <c r="BU647" s="198"/>
      <c r="BV647" s="198"/>
      <c r="BW647" s="198"/>
      <c r="BX647" s="198"/>
      <c r="BY647" s="198"/>
      <c r="BZ647" s="198"/>
      <c r="CA647" s="198"/>
      <c r="CB647" s="198"/>
      <c r="CC647" s="198"/>
      <c r="CD647" s="198"/>
      <c r="CE647" s="198"/>
      <c r="CF647" s="198"/>
      <c r="CG647" s="198"/>
      <c r="CH647" s="198"/>
      <c r="CI647" s="198"/>
      <c r="CJ647" s="198"/>
      <c r="CK647" s="198"/>
      <c r="CL647" s="198"/>
      <c r="CM647" s="198"/>
      <c r="CN647" s="198"/>
      <c r="CO647" s="198"/>
      <c r="CP647" s="198"/>
      <c r="CQ647" s="198"/>
    </row>
    <row r="648" spans="16:95" x14ac:dyDescent="0.2">
      <c r="P648" s="180"/>
      <c r="T648" s="198"/>
      <c r="U648" s="198"/>
      <c r="V648" s="198"/>
      <c r="W648" s="198"/>
      <c r="X648" s="198"/>
      <c r="Y648" s="198"/>
      <c r="Z648" s="198"/>
      <c r="AA648" s="198"/>
      <c r="AB648" s="198"/>
      <c r="AC648" s="198"/>
      <c r="AD648" s="198"/>
      <c r="AE648" s="198"/>
      <c r="AF648" s="198"/>
      <c r="AG648" s="198"/>
      <c r="AI648" s="198"/>
      <c r="AJ648" s="198"/>
      <c r="AK648" s="198"/>
      <c r="AL648" s="198"/>
      <c r="AM648" s="198"/>
      <c r="AN648" s="198"/>
      <c r="AO648" s="198"/>
      <c r="AP648" s="198"/>
      <c r="AQ648" s="198"/>
      <c r="AR648" s="198"/>
      <c r="AS648" s="198"/>
      <c r="AT648" s="198"/>
      <c r="AU648" s="198"/>
      <c r="AV648" s="198"/>
      <c r="AW648" s="198"/>
      <c r="AX648" s="198"/>
      <c r="AY648" s="198"/>
      <c r="AZ648" s="198"/>
      <c r="BA648" s="198"/>
      <c r="BB648" s="198"/>
      <c r="BC648" s="198"/>
      <c r="BD648" s="198"/>
      <c r="BE648" s="198"/>
      <c r="BF648" s="198"/>
      <c r="BG648" s="198"/>
      <c r="BH648" s="198"/>
      <c r="BN648" s="198"/>
      <c r="BO648" s="198"/>
      <c r="BP648" s="198"/>
      <c r="BQ648" s="198"/>
      <c r="BR648" s="198"/>
      <c r="BS648" s="198"/>
      <c r="BT648" s="198"/>
      <c r="BU648" s="198"/>
      <c r="BV648" s="198"/>
      <c r="BW648" s="198"/>
      <c r="BX648" s="198"/>
      <c r="BY648" s="198"/>
      <c r="BZ648" s="198"/>
      <c r="CA648" s="198"/>
      <c r="CB648" s="198"/>
      <c r="CC648" s="198"/>
      <c r="CD648" s="198"/>
      <c r="CE648" s="198"/>
      <c r="CF648" s="198"/>
      <c r="CG648" s="198"/>
      <c r="CH648" s="198"/>
      <c r="CI648" s="198"/>
      <c r="CJ648" s="198"/>
      <c r="CK648" s="198"/>
      <c r="CL648" s="198"/>
      <c r="CM648" s="198"/>
      <c r="CN648" s="198"/>
      <c r="CO648" s="198"/>
      <c r="CP648" s="198"/>
      <c r="CQ648" s="198"/>
    </row>
    <row r="649" spans="16:95" x14ac:dyDescent="0.2">
      <c r="P649" s="180"/>
      <c r="T649" s="198"/>
      <c r="U649" s="198"/>
      <c r="V649" s="198"/>
      <c r="W649" s="198"/>
      <c r="X649" s="198"/>
      <c r="Y649" s="198"/>
      <c r="Z649" s="198"/>
      <c r="AA649" s="198"/>
      <c r="AB649" s="198"/>
      <c r="AC649" s="198"/>
      <c r="AD649" s="198"/>
      <c r="AE649" s="198"/>
      <c r="AF649" s="198"/>
      <c r="AG649" s="198"/>
      <c r="AI649" s="198"/>
      <c r="AJ649" s="198"/>
      <c r="AK649" s="198"/>
      <c r="AL649" s="198"/>
      <c r="AM649" s="198"/>
      <c r="AN649" s="198"/>
      <c r="AO649" s="198"/>
      <c r="AP649" s="198"/>
      <c r="AQ649" s="198"/>
      <c r="AR649" s="198"/>
      <c r="AS649" s="198"/>
      <c r="AT649" s="198"/>
      <c r="AU649" s="198"/>
      <c r="AV649" s="198"/>
      <c r="AW649" s="198"/>
      <c r="AX649" s="198"/>
      <c r="AY649" s="198"/>
      <c r="AZ649" s="198"/>
      <c r="BA649" s="198"/>
      <c r="BB649" s="198"/>
      <c r="BC649" s="198"/>
      <c r="BD649" s="198"/>
      <c r="BE649" s="198"/>
      <c r="BF649" s="198"/>
      <c r="BG649" s="198"/>
      <c r="BH649" s="198"/>
      <c r="BN649" s="198"/>
      <c r="BO649" s="198"/>
      <c r="BP649" s="198"/>
      <c r="BQ649" s="198"/>
      <c r="BR649" s="198"/>
      <c r="BS649" s="198"/>
      <c r="BT649" s="198"/>
      <c r="BU649" s="198"/>
      <c r="BV649" s="198"/>
      <c r="BW649" s="198"/>
      <c r="BX649" s="198"/>
      <c r="BY649" s="198"/>
      <c r="BZ649" s="198"/>
      <c r="CA649" s="198"/>
      <c r="CB649" s="198"/>
      <c r="CC649" s="198"/>
      <c r="CD649" s="198"/>
      <c r="CE649" s="198"/>
      <c r="CF649" s="198"/>
      <c r="CG649" s="198"/>
      <c r="CH649" s="198"/>
      <c r="CI649" s="198"/>
      <c r="CJ649" s="198"/>
      <c r="CK649" s="198"/>
      <c r="CL649" s="198"/>
      <c r="CM649" s="198"/>
      <c r="CN649" s="198"/>
      <c r="CO649" s="198"/>
      <c r="CP649" s="198"/>
      <c r="CQ649" s="198"/>
    </row>
    <row r="650" spans="16:95" x14ac:dyDescent="0.2">
      <c r="P650" s="180"/>
      <c r="T650" s="198"/>
      <c r="U650" s="198"/>
      <c r="V650" s="198"/>
      <c r="W650" s="198"/>
      <c r="X650" s="198"/>
      <c r="Y650" s="198"/>
      <c r="Z650" s="198"/>
      <c r="AA650" s="198"/>
      <c r="AB650" s="198"/>
      <c r="AC650" s="198"/>
      <c r="AD650" s="198"/>
      <c r="AE650" s="198"/>
      <c r="AF650" s="198"/>
      <c r="AG650" s="198"/>
      <c r="AI650" s="198"/>
      <c r="AJ650" s="198"/>
      <c r="AK650" s="198"/>
      <c r="AL650" s="198"/>
      <c r="AM650" s="198"/>
      <c r="AN650" s="198"/>
      <c r="AO650" s="198"/>
      <c r="AP650" s="198"/>
      <c r="AQ650" s="198"/>
      <c r="AR650" s="198"/>
      <c r="AS650" s="198"/>
      <c r="AT650" s="198"/>
      <c r="AU650" s="198"/>
      <c r="AV650" s="198"/>
      <c r="AW650" s="198"/>
      <c r="AX650" s="198"/>
      <c r="AY650" s="198"/>
      <c r="AZ650" s="198"/>
      <c r="BA650" s="198"/>
      <c r="BB650" s="198"/>
      <c r="BC650" s="198"/>
      <c r="BD650" s="198"/>
      <c r="BE650" s="198"/>
      <c r="BF650" s="198"/>
      <c r="BG650" s="198"/>
      <c r="BH650" s="198"/>
      <c r="BN650" s="198"/>
      <c r="BO650" s="198"/>
      <c r="BP650" s="198"/>
      <c r="BQ650" s="198"/>
      <c r="BR650" s="198"/>
      <c r="BS650" s="198"/>
      <c r="BT650" s="198"/>
      <c r="BU650" s="198"/>
      <c r="BV650" s="198"/>
      <c r="BW650" s="198"/>
      <c r="BX650" s="198"/>
      <c r="BY650" s="198"/>
      <c r="BZ650" s="198"/>
      <c r="CA650" s="198"/>
      <c r="CB650" s="198"/>
      <c r="CC650" s="198"/>
      <c r="CD650" s="198"/>
      <c r="CE650" s="198"/>
      <c r="CF650" s="198"/>
      <c r="CG650" s="198"/>
      <c r="CH650" s="198"/>
      <c r="CI650" s="198"/>
      <c r="CJ650" s="198"/>
      <c r="CK650" s="198"/>
      <c r="CL650" s="198"/>
      <c r="CM650" s="198"/>
      <c r="CN650" s="198"/>
      <c r="CO650" s="198"/>
      <c r="CP650" s="198"/>
      <c r="CQ650" s="198"/>
    </row>
    <row r="651" spans="16:95" x14ac:dyDescent="0.2">
      <c r="P651" s="180"/>
      <c r="T651" s="198"/>
      <c r="U651" s="198"/>
      <c r="V651" s="198"/>
      <c r="W651" s="198"/>
      <c r="X651" s="198"/>
      <c r="Y651" s="198"/>
      <c r="Z651" s="198"/>
      <c r="AA651" s="198"/>
      <c r="AB651" s="198"/>
      <c r="AC651" s="198"/>
      <c r="AD651" s="198"/>
      <c r="AE651" s="198"/>
      <c r="AF651" s="198"/>
      <c r="AG651" s="198"/>
      <c r="AI651" s="198"/>
      <c r="AJ651" s="198"/>
      <c r="AK651" s="198"/>
      <c r="AL651" s="198"/>
      <c r="AM651" s="198"/>
      <c r="AN651" s="198"/>
      <c r="AO651" s="198"/>
      <c r="AP651" s="198"/>
      <c r="AQ651" s="198"/>
      <c r="AR651" s="198"/>
      <c r="AS651" s="198"/>
      <c r="AT651" s="198"/>
      <c r="AU651" s="198"/>
      <c r="AV651" s="198"/>
      <c r="AW651" s="198"/>
      <c r="AX651" s="198"/>
      <c r="AY651" s="198"/>
      <c r="AZ651" s="198"/>
      <c r="BA651" s="198"/>
      <c r="BB651" s="198"/>
      <c r="BC651" s="198"/>
      <c r="BD651" s="198"/>
      <c r="BE651" s="198"/>
      <c r="BF651" s="198"/>
      <c r="BG651" s="198"/>
      <c r="BH651" s="198"/>
      <c r="BN651" s="198"/>
      <c r="BO651" s="198"/>
      <c r="BP651" s="198"/>
      <c r="BQ651" s="198"/>
      <c r="BR651" s="198"/>
      <c r="BS651" s="198"/>
      <c r="BT651" s="198"/>
      <c r="BU651" s="198"/>
      <c r="BV651" s="198"/>
      <c r="BW651" s="198"/>
      <c r="BX651" s="198"/>
      <c r="BY651" s="198"/>
      <c r="BZ651" s="198"/>
      <c r="CA651" s="198"/>
      <c r="CB651" s="198"/>
      <c r="CC651" s="198"/>
      <c r="CD651" s="198"/>
      <c r="CE651" s="198"/>
      <c r="CF651" s="198"/>
      <c r="CG651" s="198"/>
      <c r="CH651" s="198"/>
      <c r="CI651" s="198"/>
      <c r="CJ651" s="198"/>
      <c r="CK651" s="198"/>
      <c r="CL651" s="198"/>
      <c r="CM651" s="198"/>
      <c r="CN651" s="198"/>
      <c r="CO651" s="198"/>
      <c r="CP651" s="198"/>
      <c r="CQ651" s="198"/>
    </row>
    <row r="652" spans="16:95" x14ac:dyDescent="0.2">
      <c r="P652" s="180"/>
      <c r="T652" s="198"/>
      <c r="U652" s="198"/>
      <c r="V652" s="198"/>
      <c r="W652" s="198"/>
      <c r="X652" s="198"/>
      <c r="Y652" s="198"/>
      <c r="Z652" s="198"/>
      <c r="AA652" s="198"/>
      <c r="AB652" s="198"/>
      <c r="AC652" s="198"/>
      <c r="AD652" s="198"/>
      <c r="AE652" s="198"/>
      <c r="AF652" s="198"/>
      <c r="AG652" s="198"/>
      <c r="AI652" s="198"/>
      <c r="AJ652" s="198"/>
      <c r="AK652" s="198"/>
      <c r="AL652" s="198"/>
      <c r="AM652" s="198"/>
      <c r="AN652" s="198"/>
      <c r="AO652" s="198"/>
      <c r="AP652" s="198"/>
      <c r="AQ652" s="198"/>
      <c r="AR652" s="198"/>
      <c r="AS652" s="198"/>
      <c r="AT652" s="198"/>
      <c r="AU652" s="198"/>
      <c r="AV652" s="198"/>
      <c r="AW652" s="198"/>
      <c r="AX652" s="198"/>
      <c r="AY652" s="198"/>
      <c r="AZ652" s="198"/>
      <c r="BA652" s="198"/>
      <c r="BB652" s="198"/>
      <c r="BC652" s="198"/>
      <c r="BD652" s="198"/>
      <c r="BE652" s="198"/>
      <c r="BF652" s="198"/>
      <c r="BG652" s="198"/>
      <c r="BH652" s="198"/>
      <c r="BN652" s="198"/>
      <c r="BO652" s="198"/>
      <c r="BP652" s="198"/>
      <c r="BQ652" s="198"/>
      <c r="BR652" s="198"/>
      <c r="BS652" s="198"/>
      <c r="BT652" s="198"/>
      <c r="BU652" s="198"/>
      <c r="BV652" s="198"/>
      <c r="BW652" s="198"/>
      <c r="BX652" s="198"/>
      <c r="BY652" s="198"/>
      <c r="BZ652" s="198"/>
      <c r="CA652" s="198"/>
      <c r="CB652" s="198"/>
      <c r="CC652" s="198"/>
      <c r="CD652" s="198"/>
      <c r="CE652" s="198"/>
      <c r="CF652" s="198"/>
      <c r="CG652" s="198"/>
      <c r="CH652" s="198"/>
      <c r="CI652" s="198"/>
      <c r="CJ652" s="198"/>
      <c r="CK652" s="198"/>
      <c r="CL652" s="198"/>
      <c r="CM652" s="198"/>
      <c r="CN652" s="198"/>
      <c r="CO652" s="198"/>
      <c r="CP652" s="198"/>
      <c r="CQ652" s="198"/>
    </row>
    <row r="653" spans="16:95" x14ac:dyDescent="0.2">
      <c r="P653" s="180"/>
      <c r="T653" s="198"/>
      <c r="U653" s="198"/>
      <c r="V653" s="198"/>
      <c r="W653" s="198"/>
      <c r="X653" s="198"/>
      <c r="Y653" s="198"/>
      <c r="Z653" s="198"/>
      <c r="AA653" s="198"/>
      <c r="AB653" s="198"/>
      <c r="AC653" s="198"/>
      <c r="AD653" s="198"/>
      <c r="AE653" s="198"/>
      <c r="AF653" s="198"/>
      <c r="AG653" s="198"/>
      <c r="AI653" s="198"/>
      <c r="AJ653" s="198"/>
      <c r="AK653" s="198"/>
      <c r="AL653" s="198"/>
      <c r="AM653" s="198"/>
      <c r="AN653" s="198"/>
      <c r="AO653" s="198"/>
      <c r="AP653" s="198"/>
      <c r="AQ653" s="198"/>
      <c r="AR653" s="198"/>
      <c r="AS653" s="198"/>
      <c r="AT653" s="198"/>
      <c r="AU653" s="198"/>
      <c r="AV653" s="198"/>
      <c r="AW653" s="198"/>
      <c r="AX653" s="198"/>
      <c r="AY653" s="198"/>
      <c r="AZ653" s="198"/>
      <c r="BA653" s="198"/>
      <c r="BB653" s="198"/>
      <c r="BC653" s="198"/>
      <c r="BD653" s="198"/>
      <c r="BE653" s="198"/>
      <c r="BF653" s="198"/>
      <c r="BG653" s="198"/>
      <c r="BH653" s="198"/>
      <c r="BN653" s="198"/>
      <c r="BO653" s="198"/>
      <c r="BP653" s="198"/>
      <c r="BQ653" s="198"/>
      <c r="BR653" s="198"/>
      <c r="BS653" s="198"/>
      <c r="BT653" s="198"/>
      <c r="BU653" s="198"/>
      <c r="BV653" s="198"/>
      <c r="BW653" s="198"/>
      <c r="BX653" s="198"/>
      <c r="BY653" s="198"/>
      <c r="BZ653" s="198"/>
      <c r="CA653" s="198"/>
      <c r="CB653" s="198"/>
      <c r="CC653" s="198"/>
      <c r="CD653" s="198"/>
      <c r="CE653" s="198"/>
      <c r="CF653" s="198"/>
      <c r="CG653" s="198"/>
      <c r="CH653" s="198"/>
      <c r="CI653" s="198"/>
      <c r="CJ653" s="198"/>
      <c r="CK653" s="198"/>
      <c r="CL653" s="198"/>
      <c r="CM653" s="198"/>
      <c r="CN653" s="198"/>
      <c r="CO653" s="198"/>
      <c r="CP653" s="198"/>
      <c r="CQ653" s="198"/>
    </row>
    <row r="654" spans="16:95" x14ac:dyDescent="0.2">
      <c r="P654" s="180"/>
      <c r="T654" s="198"/>
      <c r="U654" s="198"/>
      <c r="V654" s="198"/>
      <c r="W654" s="198"/>
      <c r="X654" s="198"/>
      <c r="Y654" s="198"/>
      <c r="Z654" s="198"/>
      <c r="AA654" s="198"/>
      <c r="AB654" s="198"/>
      <c r="AC654" s="198"/>
      <c r="AD654" s="198"/>
      <c r="AE654" s="198"/>
      <c r="AF654" s="198"/>
      <c r="AG654" s="198"/>
      <c r="AI654" s="198"/>
      <c r="AJ654" s="198"/>
      <c r="AK654" s="198"/>
      <c r="AL654" s="198"/>
      <c r="AM654" s="198"/>
      <c r="AN654" s="198"/>
      <c r="AO654" s="198"/>
      <c r="AP654" s="198"/>
      <c r="AQ654" s="198"/>
      <c r="AR654" s="198"/>
      <c r="AS654" s="198"/>
      <c r="AT654" s="198"/>
      <c r="AU654" s="198"/>
      <c r="AV654" s="198"/>
      <c r="AW654" s="198"/>
      <c r="AX654" s="198"/>
      <c r="AY654" s="198"/>
      <c r="AZ654" s="198"/>
      <c r="BA654" s="198"/>
      <c r="BB654" s="198"/>
      <c r="BC654" s="198"/>
      <c r="BD654" s="198"/>
      <c r="BE654" s="198"/>
      <c r="BF654" s="198"/>
      <c r="BG654" s="198"/>
      <c r="BH654" s="198"/>
      <c r="BN654" s="198"/>
      <c r="BO654" s="198"/>
      <c r="BP654" s="198"/>
      <c r="BQ654" s="198"/>
      <c r="BR654" s="198"/>
      <c r="BS654" s="198"/>
      <c r="BT654" s="198"/>
      <c r="BU654" s="198"/>
      <c r="BV654" s="198"/>
      <c r="BW654" s="198"/>
      <c r="BX654" s="198"/>
      <c r="BY654" s="198"/>
      <c r="BZ654" s="198"/>
      <c r="CA654" s="198"/>
      <c r="CB654" s="198"/>
      <c r="CC654" s="198"/>
      <c r="CD654" s="198"/>
      <c r="CE654" s="198"/>
      <c r="CF654" s="198"/>
      <c r="CG654" s="198"/>
      <c r="CH654" s="198"/>
      <c r="CI654" s="198"/>
      <c r="CJ654" s="198"/>
      <c r="CK654" s="198"/>
      <c r="CL654" s="198"/>
      <c r="CM654" s="198"/>
      <c r="CN654" s="198"/>
      <c r="CO654" s="198"/>
      <c r="CP654" s="198"/>
      <c r="CQ654" s="198"/>
    </row>
    <row r="655" spans="16:95" x14ac:dyDescent="0.2">
      <c r="P655" s="180"/>
      <c r="T655" s="198"/>
      <c r="U655" s="198"/>
      <c r="V655" s="198"/>
      <c r="W655" s="198"/>
      <c r="X655" s="198"/>
      <c r="Y655" s="198"/>
      <c r="Z655" s="198"/>
      <c r="AA655" s="198"/>
      <c r="AB655" s="198"/>
      <c r="AC655" s="198"/>
      <c r="AD655" s="198"/>
      <c r="AE655" s="198"/>
      <c r="AF655" s="198"/>
      <c r="AG655" s="198"/>
      <c r="AI655" s="198"/>
      <c r="AJ655" s="198"/>
      <c r="AK655" s="198"/>
      <c r="AL655" s="198"/>
      <c r="AM655" s="198"/>
      <c r="AN655" s="198"/>
      <c r="AO655" s="198"/>
      <c r="AP655" s="198"/>
      <c r="AQ655" s="198"/>
      <c r="AR655" s="198"/>
      <c r="AS655" s="198"/>
      <c r="AT655" s="198"/>
      <c r="AU655" s="198"/>
      <c r="AV655" s="198"/>
      <c r="AW655" s="198"/>
      <c r="AX655" s="198"/>
      <c r="AY655" s="198"/>
      <c r="AZ655" s="198"/>
      <c r="BA655" s="198"/>
      <c r="BB655" s="198"/>
      <c r="BC655" s="198"/>
      <c r="BD655" s="198"/>
      <c r="BE655" s="198"/>
      <c r="BF655" s="198"/>
      <c r="BG655" s="198"/>
      <c r="BH655" s="198"/>
      <c r="BN655" s="198"/>
      <c r="BO655" s="198"/>
      <c r="BP655" s="198"/>
      <c r="BQ655" s="198"/>
      <c r="BR655" s="198"/>
      <c r="BS655" s="198"/>
      <c r="BT655" s="198"/>
      <c r="BU655" s="198"/>
      <c r="BV655" s="198"/>
      <c r="BW655" s="198"/>
      <c r="BX655" s="198"/>
      <c r="BY655" s="198"/>
      <c r="BZ655" s="198"/>
      <c r="CA655" s="198"/>
      <c r="CB655" s="198"/>
      <c r="CC655" s="198"/>
      <c r="CD655" s="198"/>
      <c r="CE655" s="198"/>
      <c r="CF655" s="198"/>
      <c r="CG655" s="198"/>
      <c r="CH655" s="198"/>
      <c r="CI655" s="198"/>
      <c r="CJ655" s="198"/>
      <c r="CK655" s="198"/>
      <c r="CL655" s="198"/>
      <c r="CM655" s="198"/>
      <c r="CN655" s="198"/>
      <c r="CO655" s="198"/>
      <c r="CP655" s="198"/>
      <c r="CQ655" s="198"/>
    </row>
    <row r="656" spans="16:95" x14ac:dyDescent="0.2">
      <c r="P656" s="180"/>
      <c r="T656" s="198"/>
      <c r="U656" s="198"/>
      <c r="V656" s="198"/>
      <c r="W656" s="198"/>
      <c r="X656" s="198"/>
      <c r="Y656" s="198"/>
      <c r="Z656" s="198"/>
      <c r="AA656" s="198"/>
      <c r="AB656" s="198"/>
      <c r="AC656" s="198"/>
      <c r="AD656" s="198"/>
      <c r="AE656" s="198"/>
      <c r="AF656" s="198"/>
      <c r="AG656" s="198"/>
      <c r="AI656" s="198"/>
      <c r="AJ656" s="198"/>
      <c r="AK656" s="198"/>
      <c r="AL656" s="198"/>
      <c r="AM656" s="198"/>
      <c r="AN656" s="198"/>
      <c r="AO656" s="198"/>
      <c r="AP656" s="198"/>
      <c r="AQ656" s="198"/>
      <c r="AR656" s="198"/>
      <c r="AS656" s="198"/>
      <c r="AT656" s="198"/>
      <c r="AU656" s="198"/>
      <c r="AV656" s="198"/>
      <c r="AW656" s="198"/>
      <c r="AX656" s="198"/>
      <c r="AY656" s="198"/>
      <c r="AZ656" s="198"/>
      <c r="BA656" s="198"/>
      <c r="BB656" s="198"/>
      <c r="BC656" s="198"/>
      <c r="BD656" s="198"/>
      <c r="BE656" s="198"/>
      <c r="BF656" s="198"/>
      <c r="BG656" s="198"/>
      <c r="BH656" s="198"/>
      <c r="BN656" s="198"/>
      <c r="BO656" s="198"/>
      <c r="BP656" s="198"/>
      <c r="BQ656" s="198"/>
      <c r="BR656" s="198"/>
      <c r="BS656" s="198"/>
      <c r="BT656" s="198"/>
      <c r="BU656" s="198"/>
      <c r="BV656" s="198"/>
      <c r="BW656" s="198"/>
      <c r="BX656" s="198"/>
      <c r="BY656" s="198"/>
      <c r="BZ656" s="198"/>
      <c r="CA656" s="198"/>
      <c r="CB656" s="198"/>
      <c r="CC656" s="198"/>
      <c r="CD656" s="198"/>
      <c r="CE656" s="198"/>
      <c r="CF656" s="198"/>
      <c r="CG656" s="198"/>
      <c r="CH656" s="198"/>
      <c r="CI656" s="198"/>
      <c r="CJ656" s="198"/>
      <c r="CK656" s="198"/>
      <c r="CL656" s="198"/>
      <c r="CM656" s="198"/>
      <c r="CN656" s="198"/>
      <c r="CO656" s="198"/>
      <c r="CP656" s="198"/>
      <c r="CQ656" s="198"/>
    </row>
    <row r="657" spans="16:95" x14ac:dyDescent="0.2">
      <c r="P657" s="180"/>
      <c r="T657" s="198"/>
      <c r="U657" s="198"/>
      <c r="V657" s="198"/>
      <c r="W657" s="198"/>
      <c r="X657" s="198"/>
      <c r="Y657" s="198"/>
      <c r="Z657" s="198"/>
      <c r="AA657" s="198"/>
      <c r="AB657" s="198"/>
      <c r="AC657" s="198"/>
      <c r="AD657" s="198"/>
      <c r="AE657" s="198"/>
      <c r="AF657" s="198"/>
      <c r="AG657" s="198"/>
      <c r="AI657" s="198"/>
      <c r="AJ657" s="198"/>
      <c r="AK657" s="198"/>
      <c r="AL657" s="198"/>
      <c r="AM657" s="198"/>
      <c r="AN657" s="198"/>
      <c r="AO657" s="198"/>
      <c r="AP657" s="198"/>
      <c r="AQ657" s="198"/>
      <c r="AR657" s="198"/>
      <c r="AS657" s="198"/>
      <c r="AT657" s="198"/>
      <c r="AU657" s="198"/>
      <c r="AV657" s="198"/>
      <c r="AW657" s="198"/>
      <c r="AX657" s="198"/>
      <c r="AY657" s="198"/>
      <c r="AZ657" s="198"/>
      <c r="BA657" s="198"/>
      <c r="BB657" s="198"/>
      <c r="BC657" s="198"/>
      <c r="BD657" s="198"/>
      <c r="BE657" s="198"/>
      <c r="BF657" s="198"/>
      <c r="BG657" s="198"/>
      <c r="BH657" s="198"/>
      <c r="BN657" s="198"/>
      <c r="BO657" s="198"/>
      <c r="BP657" s="198"/>
      <c r="BQ657" s="198"/>
      <c r="BR657" s="198"/>
      <c r="BS657" s="198"/>
      <c r="BT657" s="198"/>
      <c r="BU657" s="198"/>
      <c r="BV657" s="198"/>
      <c r="BW657" s="198"/>
      <c r="BX657" s="198"/>
      <c r="BY657" s="198"/>
      <c r="BZ657" s="198"/>
      <c r="CA657" s="198"/>
      <c r="CB657" s="198"/>
      <c r="CC657" s="198"/>
      <c r="CD657" s="198"/>
      <c r="CE657" s="198"/>
      <c r="CF657" s="198"/>
      <c r="CG657" s="198"/>
      <c r="CH657" s="198"/>
      <c r="CI657" s="198"/>
      <c r="CJ657" s="198"/>
      <c r="CK657" s="198"/>
      <c r="CL657" s="198"/>
      <c r="CM657" s="198"/>
      <c r="CN657" s="198"/>
      <c r="CO657" s="198"/>
      <c r="CP657" s="198"/>
      <c r="CQ657" s="198"/>
    </row>
    <row r="658" spans="16:95" x14ac:dyDescent="0.2">
      <c r="P658" s="180"/>
      <c r="T658" s="198"/>
      <c r="U658" s="198"/>
      <c r="V658" s="198"/>
      <c r="W658" s="198"/>
      <c r="X658" s="198"/>
      <c r="Y658" s="198"/>
      <c r="Z658" s="198"/>
      <c r="AA658" s="198"/>
      <c r="AB658" s="198"/>
      <c r="AC658" s="198"/>
      <c r="AD658" s="198"/>
      <c r="AE658" s="198"/>
      <c r="AF658" s="198"/>
      <c r="AG658" s="198"/>
      <c r="AI658" s="198"/>
      <c r="AJ658" s="198"/>
      <c r="AK658" s="198"/>
      <c r="AL658" s="198"/>
      <c r="AM658" s="198"/>
      <c r="AN658" s="198"/>
      <c r="AO658" s="198"/>
      <c r="AP658" s="198"/>
      <c r="AQ658" s="198"/>
      <c r="AR658" s="198"/>
      <c r="AS658" s="198"/>
      <c r="AT658" s="198"/>
      <c r="AU658" s="198"/>
      <c r="AV658" s="198"/>
      <c r="AW658" s="198"/>
      <c r="AX658" s="198"/>
      <c r="AY658" s="198"/>
      <c r="AZ658" s="198"/>
      <c r="BA658" s="198"/>
      <c r="BB658" s="198"/>
      <c r="BC658" s="198"/>
      <c r="BD658" s="198"/>
      <c r="BE658" s="198"/>
      <c r="BF658" s="198"/>
      <c r="BG658" s="198"/>
      <c r="BH658" s="198"/>
      <c r="BI658" s="198"/>
      <c r="BJ658" s="198"/>
      <c r="BK658" s="198"/>
      <c r="BL658" s="198"/>
      <c r="BM658" s="198"/>
      <c r="BN658" s="198"/>
      <c r="BO658" s="198"/>
      <c r="BP658" s="198"/>
      <c r="BQ658" s="198"/>
      <c r="BR658" s="198"/>
      <c r="BS658" s="198"/>
      <c r="BT658" s="198"/>
      <c r="BU658" s="198"/>
      <c r="BV658" s="198"/>
      <c r="BW658" s="198"/>
      <c r="BX658" s="198"/>
      <c r="BY658" s="198"/>
      <c r="BZ658" s="198"/>
      <c r="CA658" s="198"/>
      <c r="CB658" s="198"/>
      <c r="CC658" s="198"/>
      <c r="CD658" s="198"/>
      <c r="CE658" s="198"/>
      <c r="CF658" s="198"/>
      <c r="CG658" s="198"/>
      <c r="CH658" s="198"/>
      <c r="CI658" s="198"/>
      <c r="CJ658" s="198"/>
      <c r="CK658" s="198"/>
      <c r="CL658" s="198"/>
      <c r="CM658" s="198"/>
      <c r="CN658" s="198"/>
      <c r="CO658" s="198"/>
      <c r="CP658" s="198"/>
      <c r="CQ658" s="198"/>
    </row>
    <row r="659" spans="16:95" ht="15" customHeight="1" x14ac:dyDescent="0.2">
      <c r="P659" s="180"/>
      <c r="T659" s="198"/>
      <c r="U659" s="198"/>
      <c r="V659" s="198"/>
      <c r="W659" s="198"/>
      <c r="X659" s="198"/>
      <c r="Y659" s="198"/>
      <c r="Z659" s="198"/>
      <c r="AA659" s="198"/>
      <c r="AB659" s="198"/>
      <c r="AC659" s="198"/>
      <c r="AD659" s="198"/>
      <c r="AE659" s="198"/>
      <c r="AF659" s="198"/>
      <c r="AG659" s="198"/>
      <c r="AH659" s="198"/>
      <c r="AI659" s="198"/>
      <c r="AJ659" s="198"/>
      <c r="AK659" s="198"/>
      <c r="AL659" s="198"/>
      <c r="AM659" s="198"/>
      <c r="AN659" s="198"/>
      <c r="AO659" s="198"/>
      <c r="AP659" s="198"/>
      <c r="AQ659" s="198"/>
      <c r="AR659" s="198"/>
      <c r="AS659" s="198"/>
      <c r="AT659" s="198"/>
      <c r="AU659" s="198"/>
      <c r="AV659" s="198"/>
      <c r="AW659" s="198"/>
      <c r="AX659" s="198"/>
      <c r="AY659" s="198"/>
      <c r="AZ659" s="198"/>
      <c r="BA659" s="198"/>
      <c r="BB659" s="198"/>
      <c r="BC659" s="198"/>
      <c r="BD659" s="198"/>
      <c r="BE659" s="198"/>
      <c r="BF659" s="198"/>
      <c r="BG659" s="198"/>
      <c r="BH659" s="198"/>
      <c r="BI659" s="198"/>
      <c r="BJ659" s="198"/>
      <c r="BK659" s="198"/>
      <c r="BL659" s="198"/>
      <c r="BM659" s="198"/>
      <c r="BN659" s="198"/>
      <c r="BO659" s="198"/>
      <c r="BP659" s="198"/>
      <c r="BQ659" s="198"/>
      <c r="BR659" s="198"/>
      <c r="BS659" s="198"/>
      <c r="BT659" s="198"/>
      <c r="BU659" s="198"/>
      <c r="BV659" s="198"/>
      <c r="BW659" s="198"/>
      <c r="BX659" s="198"/>
      <c r="BY659" s="198"/>
      <c r="BZ659" s="198"/>
      <c r="CA659" s="198"/>
      <c r="CB659" s="198"/>
      <c r="CC659" s="198"/>
      <c r="CD659" s="198"/>
      <c r="CE659" s="198"/>
      <c r="CF659" s="198"/>
      <c r="CG659" s="198"/>
      <c r="CH659" s="198"/>
      <c r="CI659" s="198"/>
      <c r="CJ659" s="198"/>
      <c r="CK659" s="198"/>
      <c r="CL659" s="198"/>
      <c r="CM659" s="198"/>
      <c r="CN659" s="198"/>
      <c r="CO659" s="198"/>
      <c r="CP659" s="198"/>
      <c r="CQ659" s="198"/>
    </row>
    <row r="660" spans="16:95" x14ac:dyDescent="0.2">
      <c r="P660" s="180"/>
      <c r="T660" s="198"/>
      <c r="U660" s="198"/>
      <c r="V660" s="198"/>
      <c r="W660" s="198"/>
      <c r="X660" s="198"/>
      <c r="Y660" s="198"/>
      <c r="Z660" s="198"/>
      <c r="AA660" s="198"/>
      <c r="AB660" s="198"/>
      <c r="AC660" s="198"/>
      <c r="AD660" s="198"/>
      <c r="AE660" s="198"/>
      <c r="AF660" s="198"/>
      <c r="AG660" s="198"/>
      <c r="AH660" s="198"/>
      <c r="AI660" s="198"/>
      <c r="AJ660" s="198"/>
      <c r="AK660" s="198"/>
      <c r="AL660" s="198"/>
      <c r="AM660" s="198"/>
      <c r="AN660" s="198"/>
      <c r="AO660" s="198"/>
      <c r="AP660" s="198"/>
      <c r="AQ660" s="198"/>
      <c r="AR660" s="198"/>
      <c r="AS660" s="198"/>
      <c r="AT660" s="198"/>
      <c r="AU660" s="198"/>
      <c r="AV660" s="198"/>
      <c r="AW660" s="198"/>
      <c r="AX660" s="198"/>
      <c r="AY660" s="198"/>
      <c r="AZ660" s="198"/>
      <c r="BA660" s="198"/>
      <c r="BB660" s="198"/>
      <c r="BC660" s="198"/>
      <c r="BD660" s="198"/>
      <c r="BE660" s="198"/>
      <c r="BF660" s="198"/>
      <c r="BG660" s="198"/>
      <c r="BH660" s="198"/>
      <c r="BI660" s="198"/>
      <c r="BJ660" s="198"/>
      <c r="BK660" s="198"/>
      <c r="BL660" s="198"/>
      <c r="BM660" s="198"/>
      <c r="BN660" s="198"/>
      <c r="BO660" s="198"/>
      <c r="BP660" s="198"/>
      <c r="BQ660" s="198"/>
      <c r="BR660" s="198"/>
      <c r="BS660" s="198"/>
      <c r="BT660" s="198"/>
      <c r="BU660" s="198"/>
      <c r="BV660" s="198"/>
      <c r="BW660" s="198"/>
      <c r="BX660" s="198"/>
      <c r="BY660" s="198"/>
      <c r="BZ660" s="198"/>
      <c r="CA660" s="198"/>
      <c r="CB660" s="198"/>
      <c r="CC660" s="198"/>
      <c r="CD660" s="198"/>
      <c r="CE660" s="198"/>
      <c r="CF660" s="198"/>
      <c r="CG660" s="198"/>
      <c r="CH660" s="198"/>
      <c r="CI660" s="198"/>
      <c r="CJ660" s="198"/>
      <c r="CK660" s="198"/>
      <c r="CL660" s="198"/>
      <c r="CM660" s="198"/>
      <c r="CN660" s="198"/>
      <c r="CO660" s="198"/>
      <c r="CP660" s="198"/>
      <c r="CQ660" s="198"/>
    </row>
    <row r="661" spans="16:95" ht="51" x14ac:dyDescent="0.2">
      <c r="P661" s="180"/>
      <c r="T661" s="180" t="s">
        <v>197</v>
      </c>
      <c r="U661" s="208" t="s">
        <v>189</v>
      </c>
      <c r="V661" s="209" t="s">
        <v>190</v>
      </c>
      <c r="W661" s="210" t="s">
        <v>173</v>
      </c>
      <c r="X661" s="211" t="s">
        <v>343</v>
      </c>
      <c r="Y661" s="200" t="s">
        <v>0</v>
      </c>
      <c r="AC661" s="212" t="e">
        <f>#REF!-#REF!</f>
        <v>#REF!</v>
      </c>
      <c r="AD661" s="212" t="e">
        <f>#REF!-#REF!</f>
        <v>#REF!</v>
      </c>
      <c r="AE661" s="212" t="e">
        <f>#REF!-#REF!</f>
        <v>#REF!</v>
      </c>
      <c r="AF661" s="212" t="e">
        <f>#REF!-#REF!</f>
        <v>#REF!</v>
      </c>
    </row>
    <row r="662" spans="16:95" ht="51" x14ac:dyDescent="0.2">
      <c r="P662" s="180"/>
      <c r="T662" s="213" t="s">
        <v>413</v>
      </c>
      <c r="U662" s="201">
        <v>31.507283333333334</v>
      </c>
      <c r="V662" s="201">
        <v>14.82</v>
      </c>
      <c r="W662" s="201">
        <v>7.1366666666666667</v>
      </c>
      <c r="X662" s="201">
        <v>29.87</v>
      </c>
      <c r="Y662" s="201">
        <f t="shared" ref="Y662:Y668" si="24">SUM(U662:X662)</f>
        <v>83.333950000000002</v>
      </c>
    </row>
    <row r="663" spans="16:95" ht="51" x14ac:dyDescent="0.2">
      <c r="P663" s="180"/>
      <c r="T663" s="213" t="s">
        <v>414</v>
      </c>
      <c r="U663" s="201">
        <v>31.507283333333302</v>
      </c>
      <c r="V663" s="201">
        <v>12.83</v>
      </c>
      <c r="W663" s="201">
        <v>8.2966666666666669</v>
      </c>
      <c r="X663" s="201">
        <v>28.055</v>
      </c>
      <c r="Y663" s="201">
        <f t="shared" si="24"/>
        <v>80.688949999999977</v>
      </c>
    </row>
    <row r="664" spans="16:95" ht="51" x14ac:dyDescent="0.2">
      <c r="P664" s="180"/>
      <c r="T664" s="213" t="s">
        <v>415</v>
      </c>
      <c r="U664" s="201">
        <v>30.857283333333335</v>
      </c>
      <c r="V664" s="201">
        <v>14.17</v>
      </c>
      <c r="W664" s="201">
        <v>8.1716666666666669</v>
      </c>
      <c r="X664" s="201">
        <v>27.024999999999999</v>
      </c>
      <c r="Y664" s="201">
        <f t="shared" si="24"/>
        <v>80.223950000000002</v>
      </c>
    </row>
    <row r="665" spans="16:95" ht="52.5" x14ac:dyDescent="0.2">
      <c r="P665" s="180"/>
      <c r="T665" s="213" t="s">
        <v>416</v>
      </c>
      <c r="U665" s="201">
        <v>31.032283333333336</v>
      </c>
      <c r="V665" s="201">
        <v>14.296666666666665</v>
      </c>
      <c r="W665" s="201">
        <v>8.1416666666666675</v>
      </c>
      <c r="X665" s="201">
        <v>28.505000000000003</v>
      </c>
      <c r="Y665" s="201">
        <f t="shared" si="24"/>
        <v>81.975616666666667</v>
      </c>
    </row>
    <row r="666" spans="16:95" ht="51" x14ac:dyDescent="0.2">
      <c r="P666" s="180"/>
      <c r="T666" s="213" t="s">
        <v>417</v>
      </c>
      <c r="U666" s="201">
        <v>32.416333333333334</v>
      </c>
      <c r="V666" s="201">
        <v>14.490000000000002</v>
      </c>
      <c r="W666" s="201">
        <v>7.3516666666666666</v>
      </c>
      <c r="X666" s="201">
        <v>31.295000000000002</v>
      </c>
      <c r="Y666" s="201">
        <f t="shared" si="24"/>
        <v>85.552999999999997</v>
      </c>
    </row>
    <row r="667" spans="16:95" ht="51" x14ac:dyDescent="0.2">
      <c r="P667" s="180"/>
      <c r="T667" s="213" t="s">
        <v>418</v>
      </c>
      <c r="U667" s="201">
        <v>33.475000000000001</v>
      </c>
      <c r="V667" s="201">
        <v>15.389999999999999</v>
      </c>
      <c r="W667" s="201">
        <v>7.335</v>
      </c>
      <c r="X667" s="201">
        <v>31.895</v>
      </c>
      <c r="Y667" s="201">
        <f t="shared" si="24"/>
        <v>88.094999999999999</v>
      </c>
    </row>
    <row r="668" spans="16:95" ht="51" x14ac:dyDescent="0.2">
      <c r="P668" s="180"/>
      <c r="S668" s="214" t="s">
        <v>300</v>
      </c>
      <c r="T668" s="213" t="s">
        <v>419</v>
      </c>
      <c r="U668" s="201">
        <v>32.524999999999999</v>
      </c>
      <c r="V668" s="201">
        <v>14.86</v>
      </c>
      <c r="W668" s="201">
        <v>7.4849999999999994</v>
      </c>
      <c r="X668" s="201">
        <v>32.965000000000003</v>
      </c>
      <c r="Y668" s="201">
        <f t="shared" si="24"/>
        <v>87.835000000000008</v>
      </c>
    </row>
    <row r="669" spans="16:95" ht="51" x14ac:dyDescent="0.2">
      <c r="P669" s="180"/>
      <c r="S669" s="214" t="s">
        <v>300</v>
      </c>
      <c r="T669" s="213" t="s">
        <v>420</v>
      </c>
      <c r="U669" s="215">
        <v>32.93</v>
      </c>
      <c r="V669" s="215">
        <v>13.955000000000002</v>
      </c>
      <c r="W669" s="215">
        <v>7.6150000000000002</v>
      </c>
      <c r="X669" s="215">
        <v>33.625</v>
      </c>
      <c r="Y669" s="216">
        <v>89.87</v>
      </c>
    </row>
    <row r="670" spans="16:95" ht="51" x14ac:dyDescent="0.2">
      <c r="P670" s="180"/>
      <c r="S670" s="214" t="s">
        <v>300</v>
      </c>
      <c r="T670" s="213" t="s">
        <v>421</v>
      </c>
      <c r="U670" s="215">
        <v>33.875</v>
      </c>
      <c r="V670" s="215">
        <v>12.780000000000001</v>
      </c>
      <c r="W670" s="215">
        <v>8.490000000000002</v>
      </c>
      <c r="X670" s="215">
        <v>37.064999999999998</v>
      </c>
      <c r="Y670" s="215">
        <f>SUM(U670:X670)</f>
        <v>92.210000000000008</v>
      </c>
      <c r="Z670" s="182"/>
    </row>
    <row r="671" spans="16:95" ht="65.25" x14ac:dyDescent="0.2">
      <c r="P671" s="180"/>
      <c r="T671" s="213" t="s">
        <v>422</v>
      </c>
      <c r="U671" s="201">
        <v>35.26</v>
      </c>
      <c r="V671" s="201">
        <v>12.779999999999998</v>
      </c>
      <c r="W671" s="201">
        <v>7.3150000000000013</v>
      </c>
      <c r="X671" s="201">
        <v>37.525000000000006</v>
      </c>
      <c r="Y671" s="217">
        <f>SUM(U671:X671)</f>
        <v>92.88</v>
      </c>
    </row>
    <row r="672" spans="16:95" ht="51" x14ac:dyDescent="0.2">
      <c r="P672" s="180"/>
      <c r="T672" s="213" t="s">
        <v>423</v>
      </c>
      <c r="U672" s="201">
        <v>37.814999999999998</v>
      </c>
      <c r="V672" s="201">
        <v>11.03</v>
      </c>
      <c r="W672" s="201">
        <v>10.66</v>
      </c>
      <c r="X672" s="201">
        <v>37.045000000000002</v>
      </c>
      <c r="Y672" s="217">
        <f>SUM(U672:X672)</f>
        <v>96.55</v>
      </c>
    </row>
    <row r="673" spans="20:30" ht="51" x14ac:dyDescent="0.2">
      <c r="T673" s="213" t="s">
        <v>424</v>
      </c>
      <c r="U673" s="201">
        <v>37.434999999999995</v>
      </c>
      <c r="V673" s="201">
        <v>9.2000000000000011</v>
      </c>
      <c r="W673" s="201">
        <v>13.56</v>
      </c>
      <c r="X673" s="201">
        <v>38.094999999999999</v>
      </c>
      <c r="Y673" s="217">
        <f>SUM(U673:X673)</f>
        <v>98.289999999999992</v>
      </c>
    </row>
    <row r="674" spans="20:30" ht="51" x14ac:dyDescent="0.2">
      <c r="T674" s="213" t="s">
        <v>425</v>
      </c>
      <c r="U674" s="201">
        <v>36.934999999999995</v>
      </c>
      <c r="V674" s="201">
        <v>9</v>
      </c>
      <c r="W674" s="201">
        <v>16.479999999999997</v>
      </c>
      <c r="X674" s="201">
        <v>37.685000000000002</v>
      </c>
      <c r="Y674" s="217">
        <f>SUM(U674:X674)</f>
        <v>100.1</v>
      </c>
    </row>
    <row r="678" spans="20:30" x14ac:dyDescent="0.2">
      <c r="AD678" s="180">
        <f>55*13650</f>
        <v>750750</v>
      </c>
    </row>
  </sheetData>
  <autoFilter ref="A1:Q627"/>
  <mergeCells count="11">
    <mergeCell ref="V638:X638"/>
    <mergeCell ref="BI634:BM634"/>
    <mergeCell ref="AJ634:AN634"/>
    <mergeCell ref="AK638:AM638"/>
    <mergeCell ref="AP634:AT634"/>
    <mergeCell ref="AQ638:AS638"/>
    <mergeCell ref="AV634:AZ634"/>
    <mergeCell ref="AC638:AE638"/>
    <mergeCell ref="AW638:AY638"/>
    <mergeCell ref="BB634:BF634"/>
    <mergeCell ref="BC638:BE638"/>
  </mergeCells>
  <phoneticPr fontId="20" type="noConversion"/>
  <printOptions horizontalCentered="1"/>
  <pageMargins left="0.33" right="0.37" top="0.55000000000000004" bottom="0.48" header="0.23" footer="0.28999999999999998"/>
  <pageSetup scale="59" fitToHeight="15" orientation="landscape" r:id="rId1"/>
  <headerFooter alignWithMargins="0">
    <oddHeader>&amp;C&amp;"Arial,Bold"&amp;14&amp;F</oddHead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115" zoomScaleNormal="115" workbookViewId="0">
      <selection activeCell="A2" sqref="A2"/>
    </sheetView>
  </sheetViews>
  <sheetFormatPr defaultRowHeight="12.75" x14ac:dyDescent="0.2"/>
  <cols>
    <col min="1" max="1" width="22.140625" bestFit="1" customWidth="1"/>
    <col min="2" max="3" width="9.140625" bestFit="1" customWidth="1"/>
    <col min="4" max="4" width="11.5703125" customWidth="1"/>
    <col min="5" max="5" width="10.7109375" bestFit="1" customWidth="1"/>
  </cols>
  <sheetData>
    <row r="1" spans="1:6" ht="51.75" thickBot="1" x14ac:dyDescent="0.25">
      <c r="A1" s="381" t="s">
        <v>1</v>
      </c>
      <c r="B1" s="359" t="s">
        <v>143</v>
      </c>
      <c r="C1" s="360" t="s">
        <v>166</v>
      </c>
      <c r="D1" s="361" t="s">
        <v>173</v>
      </c>
      <c r="E1" s="362" t="s">
        <v>188</v>
      </c>
      <c r="F1" s="363" t="s">
        <v>8</v>
      </c>
    </row>
    <row r="2" spans="1:6" ht="15" x14ac:dyDescent="0.2">
      <c r="A2" s="382" t="s">
        <v>9</v>
      </c>
      <c r="B2" s="385">
        <v>6.43</v>
      </c>
      <c r="C2" s="386">
        <v>0.74</v>
      </c>
      <c r="D2" s="386">
        <v>5.28</v>
      </c>
      <c r="E2" s="386">
        <v>6.9</v>
      </c>
      <c r="F2" s="387">
        <f t="shared" ref="F2:F7" si="0">SUM(B2:E2)</f>
        <v>19.350000000000001</v>
      </c>
    </row>
    <row r="3" spans="1:6" ht="25.5" x14ac:dyDescent="0.2">
      <c r="A3" s="383" t="s">
        <v>80</v>
      </c>
      <c r="B3" s="385">
        <v>14.309999999999999</v>
      </c>
      <c r="C3" s="386">
        <v>2.38</v>
      </c>
      <c r="D3" s="386">
        <v>3.9600000000000004</v>
      </c>
      <c r="E3" s="386">
        <v>8.8550000000000004</v>
      </c>
      <c r="F3" s="387">
        <f t="shared" si="0"/>
        <v>29.504999999999999</v>
      </c>
    </row>
    <row r="4" spans="1:6" ht="25.5" x14ac:dyDescent="0.2">
      <c r="A4" s="383" t="s">
        <v>431</v>
      </c>
      <c r="B4" s="385">
        <v>8.75</v>
      </c>
      <c r="C4" s="386">
        <v>0.1</v>
      </c>
      <c r="D4" s="386">
        <v>1.4300000000000002</v>
      </c>
      <c r="E4" s="386">
        <v>2.1500000000000004</v>
      </c>
      <c r="F4" s="387">
        <f t="shared" si="0"/>
        <v>12.43</v>
      </c>
    </row>
    <row r="5" spans="1:6" ht="25.5" x14ac:dyDescent="0.2">
      <c r="A5" s="384" t="s">
        <v>439</v>
      </c>
      <c r="B5" s="388">
        <v>2.9499999999999997</v>
      </c>
      <c r="C5" s="389">
        <v>0.8</v>
      </c>
      <c r="D5" s="389">
        <v>1.4000000000000001</v>
      </c>
      <c r="E5" s="389">
        <v>5.2</v>
      </c>
      <c r="F5" s="387">
        <f t="shared" si="0"/>
        <v>10.350000000000001</v>
      </c>
    </row>
    <row r="6" spans="1:6" ht="15" x14ac:dyDescent="0.2">
      <c r="A6" s="382" t="s">
        <v>436</v>
      </c>
      <c r="B6" s="385">
        <v>3.5</v>
      </c>
      <c r="C6" s="386">
        <v>1.75</v>
      </c>
      <c r="D6" s="386">
        <v>6.879999999999999</v>
      </c>
      <c r="E6" s="386">
        <v>8.15</v>
      </c>
      <c r="F6" s="387">
        <f t="shared" si="0"/>
        <v>20.28</v>
      </c>
    </row>
    <row r="7" spans="1:6" ht="15" x14ac:dyDescent="0.2">
      <c r="A7" s="382" t="s">
        <v>426</v>
      </c>
      <c r="B7" s="385">
        <v>2.0499999999999998</v>
      </c>
      <c r="C7" s="386">
        <v>0.85000000000000009</v>
      </c>
      <c r="D7" s="386">
        <v>2.5</v>
      </c>
      <c r="E7" s="386">
        <v>2.7</v>
      </c>
      <c r="F7" s="387">
        <f t="shared" si="0"/>
        <v>8.1000000000000014</v>
      </c>
    </row>
    <row r="8" spans="1:6" ht="15.75" x14ac:dyDescent="0.2">
      <c r="A8" s="390" t="s">
        <v>8</v>
      </c>
      <c r="B8" s="391">
        <f>SUM(B2:B7)</f>
        <v>37.989999999999995</v>
      </c>
      <c r="C8" s="392">
        <f>SUM(C2:C7)</f>
        <v>6.620000000000001</v>
      </c>
      <c r="D8" s="392">
        <f>SUM(D2:D7)</f>
        <v>21.45</v>
      </c>
      <c r="E8" s="392">
        <f>SUM(E2:E7)</f>
        <v>33.955000000000005</v>
      </c>
      <c r="F8" s="393">
        <f>SUM(F2:F7)</f>
        <v>100.01500000000001</v>
      </c>
    </row>
    <row r="11" spans="1:6" x14ac:dyDescent="0.2">
      <c r="A11" t="s">
        <v>656</v>
      </c>
      <c r="B11">
        <v>5.0799999999999992</v>
      </c>
      <c r="C11">
        <v>0.4</v>
      </c>
      <c r="D11">
        <v>4.2600000000000007</v>
      </c>
      <c r="E11">
        <v>6.4000000000000012</v>
      </c>
    </row>
    <row r="12" spans="1:6" x14ac:dyDescent="0.2">
      <c r="A12" t="s">
        <v>657</v>
      </c>
      <c r="B12">
        <v>13.479999999999999</v>
      </c>
      <c r="C12">
        <v>1.9800000000000002</v>
      </c>
      <c r="D12">
        <v>3.75</v>
      </c>
      <c r="E12">
        <v>9.0499999999999989</v>
      </c>
    </row>
    <row r="13" spans="1:6" x14ac:dyDescent="0.2">
      <c r="A13" t="s">
        <v>658</v>
      </c>
      <c r="B13">
        <v>7.85</v>
      </c>
      <c r="C13">
        <v>0.05</v>
      </c>
      <c r="D13">
        <v>1.3800000000000001</v>
      </c>
      <c r="E13">
        <v>2</v>
      </c>
    </row>
    <row r="14" spans="1:6" x14ac:dyDescent="0.2">
      <c r="A14" t="s">
        <v>659</v>
      </c>
      <c r="B14">
        <v>3.5</v>
      </c>
      <c r="C14">
        <v>0.95</v>
      </c>
      <c r="D14">
        <v>1.05</v>
      </c>
      <c r="E14">
        <v>3.2500000000000004</v>
      </c>
    </row>
    <row r="15" spans="1:6" x14ac:dyDescent="0.2">
      <c r="A15" t="s">
        <v>660</v>
      </c>
      <c r="B15">
        <v>4.0500000000000007</v>
      </c>
      <c r="C15">
        <v>1.9</v>
      </c>
      <c r="D15">
        <v>5.9300000000000006</v>
      </c>
      <c r="E15">
        <v>11.149999999999999</v>
      </c>
    </row>
    <row r="16" spans="1:6" x14ac:dyDescent="0.2">
      <c r="A16" t="s">
        <v>661</v>
      </c>
      <c r="B16">
        <v>1.05</v>
      </c>
      <c r="C16">
        <v>1.3</v>
      </c>
      <c r="D16">
        <v>1.75</v>
      </c>
      <c r="E16">
        <v>3.9000000000000008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view="pageBreakPreview" zoomScale="90" zoomScaleNormal="80" zoomScaleSheetLayoutView="90" workbookViewId="0">
      <pane xSplit="5" ySplit="4" topLeftCell="F5" activePane="bottomRight" state="frozen"/>
      <selection pane="topRight" activeCell="D1" sqref="D1"/>
      <selection pane="bottomLeft" activeCell="A5" sqref="A5"/>
      <selection pane="bottomRight" activeCell="K9" sqref="K9"/>
    </sheetView>
  </sheetViews>
  <sheetFormatPr defaultRowHeight="12.75" outlineLevelCol="1" x14ac:dyDescent="0.2"/>
  <cols>
    <col min="1" max="1" width="36.7109375" customWidth="1"/>
    <col min="2" max="7" width="12.42578125" hidden="1" customWidth="1" outlineLevel="1"/>
    <col min="8" max="8" width="11.42578125" customWidth="1" collapsed="1"/>
    <col min="9" max="9" width="11.42578125" customWidth="1"/>
    <col min="10" max="10" width="12.5703125" customWidth="1"/>
    <col min="11" max="12" width="11.42578125" customWidth="1"/>
    <col min="13" max="13" width="12.85546875" customWidth="1"/>
    <col min="14" max="15" width="11.42578125" customWidth="1"/>
    <col min="16" max="16" width="13" customWidth="1"/>
    <col min="17" max="17" width="11.28515625" bestFit="1" customWidth="1"/>
    <col min="18" max="19" width="10.5703125" customWidth="1"/>
    <col min="20" max="20" width="10.5703125" bestFit="1" customWidth="1"/>
  </cols>
  <sheetData>
    <row r="1" spans="1:17" ht="15" x14ac:dyDescent="0.2">
      <c r="A1" s="66" t="s">
        <v>7</v>
      </c>
    </row>
    <row r="2" spans="1:17" ht="15" x14ac:dyDescent="0.2">
      <c r="A2" s="66" t="s">
        <v>3</v>
      </c>
    </row>
    <row r="3" spans="1:17" ht="16.5" thickBot="1" x14ac:dyDescent="0.25">
      <c r="H3" s="116"/>
    </row>
    <row r="4" spans="1:17" ht="27" customHeight="1" x14ac:dyDescent="0.25">
      <c r="A4" s="126"/>
      <c r="B4" s="119" t="s">
        <v>143</v>
      </c>
      <c r="C4" s="120" t="s">
        <v>165</v>
      </c>
      <c r="D4" s="121" t="s">
        <v>205</v>
      </c>
      <c r="E4" s="119" t="s">
        <v>143</v>
      </c>
      <c r="F4" s="120" t="s">
        <v>165</v>
      </c>
      <c r="G4" s="121" t="s">
        <v>205</v>
      </c>
      <c r="H4" s="514" t="s">
        <v>242</v>
      </c>
      <c r="I4" s="515"/>
      <c r="J4" s="516"/>
      <c r="K4" s="511" t="s">
        <v>241</v>
      </c>
      <c r="L4" s="512"/>
      <c r="M4" s="513"/>
      <c r="N4" s="517" t="s">
        <v>240</v>
      </c>
      <c r="O4" s="517"/>
      <c r="P4" s="518"/>
      <c r="Q4" s="65"/>
    </row>
    <row r="5" spans="1:17" ht="38.25" customHeight="1" thickBot="1" x14ac:dyDescent="0.3">
      <c r="A5" s="129" t="s">
        <v>243</v>
      </c>
      <c r="B5" s="133" t="s">
        <v>246</v>
      </c>
      <c r="C5" s="133" t="s">
        <v>246</v>
      </c>
      <c r="D5" s="133" t="s">
        <v>246</v>
      </c>
      <c r="E5" s="127" t="s">
        <v>238</v>
      </c>
      <c r="F5" s="127" t="s">
        <v>238</v>
      </c>
      <c r="G5" s="127" t="s">
        <v>238</v>
      </c>
      <c r="H5" s="133" t="s">
        <v>246</v>
      </c>
      <c r="I5" s="134" t="s">
        <v>238</v>
      </c>
      <c r="J5" s="128" t="s">
        <v>239</v>
      </c>
      <c r="K5" s="133" t="s">
        <v>246</v>
      </c>
      <c r="L5" s="134" t="s">
        <v>238</v>
      </c>
      <c r="M5" s="128" t="s">
        <v>239</v>
      </c>
      <c r="N5" s="133" t="s">
        <v>246</v>
      </c>
      <c r="O5" s="134" t="s">
        <v>238</v>
      </c>
      <c r="P5" s="127" t="s">
        <v>239</v>
      </c>
      <c r="Q5" s="65"/>
    </row>
    <row r="6" spans="1:17" ht="47.25" customHeight="1" x14ac:dyDescent="0.2">
      <c r="A6" s="130" t="s">
        <v>9</v>
      </c>
      <c r="B6" s="122">
        <v>6.69133333333333</v>
      </c>
      <c r="C6" s="122">
        <v>1</v>
      </c>
      <c r="D6" s="123">
        <v>3.3166666666666669</v>
      </c>
      <c r="E6" s="122">
        <v>7.2499999999999991</v>
      </c>
      <c r="F6" s="122">
        <v>0.30000000000000004</v>
      </c>
      <c r="G6" s="123">
        <v>2.5499999999999998</v>
      </c>
      <c r="H6" s="135">
        <f>SUM(B6:D6)</f>
        <v>11.007999999999997</v>
      </c>
      <c r="I6" s="136">
        <f>SUM(E6:G6)</f>
        <v>10.099999999999998</v>
      </c>
      <c r="J6" s="144">
        <f t="shared" ref="J6:J11" si="0">I6-H6</f>
        <v>-0.90799999999999947</v>
      </c>
      <c r="K6" s="135">
        <v>3.5</v>
      </c>
      <c r="L6" s="136">
        <v>4.1500000000000012</v>
      </c>
      <c r="M6" s="147">
        <f t="shared" ref="M6:M11" si="1">L6-K6</f>
        <v>0.65000000000000124</v>
      </c>
      <c r="N6" s="135">
        <f t="shared" ref="N6:N11" si="2">H6+K6</f>
        <v>14.507999999999997</v>
      </c>
      <c r="O6" s="141">
        <v>14.25</v>
      </c>
      <c r="P6" s="144">
        <f t="shared" ref="P6:P11" si="3">O6-N6</f>
        <v>-0.25799999999999734</v>
      </c>
    </row>
    <row r="7" spans="1:17" ht="47.25" customHeight="1" x14ac:dyDescent="0.2">
      <c r="A7" s="131" t="s">
        <v>80</v>
      </c>
      <c r="B7" s="117">
        <v>11.15095</v>
      </c>
      <c r="C7" s="117">
        <v>2.7100000000000009</v>
      </c>
      <c r="D7" s="118">
        <v>1.3800000000000003</v>
      </c>
      <c r="E7" s="117">
        <v>11.4</v>
      </c>
      <c r="F7" s="117">
        <v>2.7500000000000004</v>
      </c>
      <c r="G7" s="118">
        <v>1.2349999999999999</v>
      </c>
      <c r="H7" s="137">
        <f>SUM(B7:D7)</f>
        <v>15.240950000000002</v>
      </c>
      <c r="I7" s="138">
        <f>SUM(E7:G7)</f>
        <v>15.385</v>
      </c>
      <c r="J7" s="145">
        <f t="shared" si="0"/>
        <v>0.14404999999999824</v>
      </c>
      <c r="K7" s="137">
        <v>4.1550000000000002</v>
      </c>
      <c r="L7" s="138">
        <v>5.4650000000000007</v>
      </c>
      <c r="M7" s="145">
        <f t="shared" si="1"/>
        <v>1.3100000000000005</v>
      </c>
      <c r="N7" s="137">
        <f t="shared" si="2"/>
        <v>19.395950000000003</v>
      </c>
      <c r="O7" s="142">
        <v>20.85</v>
      </c>
      <c r="P7" s="145">
        <f t="shared" si="3"/>
        <v>1.4540499999999987</v>
      </c>
    </row>
    <row r="8" spans="1:17" ht="47.25" customHeight="1" x14ac:dyDescent="0.2">
      <c r="A8" s="131" t="s">
        <v>122</v>
      </c>
      <c r="B8" s="117">
        <v>11.914999999999999</v>
      </c>
      <c r="C8" s="117">
        <v>2.27</v>
      </c>
      <c r="D8" s="118">
        <v>0.5</v>
      </c>
      <c r="E8" s="117">
        <v>12.849999999999998</v>
      </c>
      <c r="F8" s="117">
        <v>2.71</v>
      </c>
      <c r="G8" s="118">
        <v>0.44999999999999996</v>
      </c>
      <c r="H8" s="137">
        <f>SUM(B8:D8)</f>
        <v>14.684999999999999</v>
      </c>
      <c r="I8" s="138">
        <f>SUM(E8:G8)</f>
        <v>16.009999999999998</v>
      </c>
      <c r="J8" s="145">
        <f t="shared" si="0"/>
        <v>1.3249999999999993</v>
      </c>
      <c r="K8" s="137">
        <v>7.55</v>
      </c>
      <c r="L8" s="138">
        <v>6.2</v>
      </c>
      <c r="M8" s="148">
        <f t="shared" si="1"/>
        <v>-1.3499999999999996</v>
      </c>
      <c r="N8" s="137">
        <f t="shared" si="2"/>
        <v>22.234999999999999</v>
      </c>
      <c r="O8" s="142">
        <v>22.209999999999997</v>
      </c>
      <c r="P8" s="148">
        <f t="shared" si="3"/>
        <v>-2.5000000000002132E-2</v>
      </c>
    </row>
    <row r="9" spans="1:17" ht="47.25" customHeight="1" x14ac:dyDescent="0.2">
      <c r="A9" s="131" t="s">
        <v>128</v>
      </c>
      <c r="B9" s="117">
        <v>0.3</v>
      </c>
      <c r="C9" s="117">
        <v>2.2250000000000001</v>
      </c>
      <c r="D9" s="118">
        <v>1.1000000000000001</v>
      </c>
      <c r="E9" s="117">
        <v>0.3</v>
      </c>
      <c r="F9" s="117">
        <v>2.4000000000000004</v>
      </c>
      <c r="G9" s="118">
        <v>1.7999999999999998</v>
      </c>
      <c r="H9" s="137">
        <f>SUM(B9:D9)</f>
        <v>3.625</v>
      </c>
      <c r="I9" s="138">
        <f>SUM(E9:G9)</f>
        <v>4.5</v>
      </c>
      <c r="J9" s="145">
        <f t="shared" si="0"/>
        <v>0.875</v>
      </c>
      <c r="K9" s="137">
        <v>4.4000000000000004</v>
      </c>
      <c r="L9" s="138">
        <v>5.3999999999999986</v>
      </c>
      <c r="M9" s="145">
        <f t="shared" si="1"/>
        <v>0.99999999999999822</v>
      </c>
      <c r="N9" s="137">
        <f t="shared" si="2"/>
        <v>8.0250000000000004</v>
      </c>
      <c r="O9" s="142">
        <v>9.8999999999999986</v>
      </c>
      <c r="P9" s="145">
        <f t="shared" si="3"/>
        <v>1.8749999999999982</v>
      </c>
    </row>
    <row r="10" spans="1:17" ht="47.25" customHeight="1" thickBot="1" x14ac:dyDescent="0.25">
      <c r="A10" s="132" t="s">
        <v>136</v>
      </c>
      <c r="B10" s="124">
        <v>1.6</v>
      </c>
      <c r="C10" s="124">
        <v>4.625</v>
      </c>
      <c r="D10" s="125">
        <v>2</v>
      </c>
      <c r="E10" s="124">
        <v>2.0500000000000003</v>
      </c>
      <c r="F10" s="124">
        <v>6.6999999999999993</v>
      </c>
      <c r="G10" s="125">
        <v>1.7999999999999998</v>
      </c>
      <c r="H10" s="139">
        <f>SUM(B10:D10)</f>
        <v>8.2249999999999996</v>
      </c>
      <c r="I10" s="140">
        <f>SUM(E10:G10)</f>
        <v>10.55</v>
      </c>
      <c r="J10" s="146">
        <f t="shared" si="0"/>
        <v>2.3250000000000011</v>
      </c>
      <c r="K10" s="139">
        <v>8.3000000000000007</v>
      </c>
      <c r="L10" s="140">
        <v>11.749999999999998</v>
      </c>
      <c r="M10" s="146">
        <f t="shared" si="1"/>
        <v>3.4499999999999975</v>
      </c>
      <c r="N10" s="139">
        <f t="shared" si="2"/>
        <v>16.524999999999999</v>
      </c>
      <c r="O10" s="143">
        <v>22.299999999999997</v>
      </c>
      <c r="P10" s="146">
        <f t="shared" si="3"/>
        <v>5.7749999999999986</v>
      </c>
    </row>
    <row r="11" spans="1:17" ht="30" customHeight="1" thickBot="1" x14ac:dyDescent="0.25">
      <c r="A11" s="149" t="s">
        <v>8</v>
      </c>
      <c r="B11" s="150">
        <f t="shared" ref="B11:I11" si="4">SUM(B6:B10)</f>
        <v>31.657283333333332</v>
      </c>
      <c r="C11" s="150">
        <f t="shared" si="4"/>
        <v>12.83</v>
      </c>
      <c r="D11" s="151">
        <f t="shared" si="4"/>
        <v>8.2966666666666669</v>
      </c>
      <c r="E11" s="150">
        <f t="shared" si="4"/>
        <v>33.849999999999994</v>
      </c>
      <c r="F11" s="150">
        <f t="shared" si="4"/>
        <v>14.86</v>
      </c>
      <c r="G11" s="151">
        <f t="shared" si="4"/>
        <v>7.8349999999999991</v>
      </c>
      <c r="H11" s="152">
        <f t="shared" si="4"/>
        <v>52.783949999999997</v>
      </c>
      <c r="I11" s="153">
        <f t="shared" si="4"/>
        <v>56.545000000000002</v>
      </c>
      <c r="J11" s="154">
        <f t="shared" si="0"/>
        <v>3.7610500000000044</v>
      </c>
      <c r="K11" s="152">
        <f>SUM(K6:K10)</f>
        <v>27.905000000000001</v>
      </c>
      <c r="L11" s="153">
        <f>SUM(L6:L10)</f>
        <v>32.964999999999996</v>
      </c>
      <c r="M11" s="154">
        <f t="shared" si="1"/>
        <v>5.0599999999999952</v>
      </c>
      <c r="N11" s="155">
        <f t="shared" si="2"/>
        <v>80.688950000000006</v>
      </c>
      <c r="O11" s="156">
        <f>SUM(O6:O10)</f>
        <v>89.51</v>
      </c>
      <c r="P11" s="150">
        <f t="shared" si="3"/>
        <v>8.8210499999999996</v>
      </c>
    </row>
    <row r="18" spans="8:11" x14ac:dyDescent="0.2">
      <c r="H18" s="6">
        <v>6.69133333333333</v>
      </c>
      <c r="I18" s="7">
        <v>1</v>
      </c>
      <c r="J18" s="7">
        <v>3.3166666666666669</v>
      </c>
      <c r="K18" s="7">
        <v>3.5</v>
      </c>
    </row>
    <row r="19" spans="8:11" x14ac:dyDescent="0.2">
      <c r="H19" s="6">
        <v>11.15095</v>
      </c>
      <c r="I19" s="7">
        <v>2.7100000000000009</v>
      </c>
      <c r="J19" s="7">
        <v>1.3800000000000003</v>
      </c>
      <c r="K19" s="7">
        <v>4.1550000000000002</v>
      </c>
    </row>
    <row r="20" spans="8:11" x14ac:dyDescent="0.2">
      <c r="H20" s="6">
        <v>11.914999999999999</v>
      </c>
      <c r="I20" s="7">
        <v>2.27</v>
      </c>
      <c r="J20" s="7">
        <v>0.5</v>
      </c>
      <c r="K20" s="7">
        <v>7.55</v>
      </c>
    </row>
    <row r="21" spans="8:11" x14ac:dyDescent="0.2">
      <c r="H21" s="6">
        <v>0.3</v>
      </c>
      <c r="I21" s="7">
        <v>2.2250000000000001</v>
      </c>
      <c r="J21" s="7">
        <v>1.1000000000000001</v>
      </c>
      <c r="K21" s="7">
        <v>4.4000000000000004</v>
      </c>
    </row>
    <row r="22" spans="8:11" ht="35.25" customHeight="1" x14ac:dyDescent="0.2">
      <c r="H22" s="6">
        <v>1.6</v>
      </c>
      <c r="I22" s="7">
        <v>4.625</v>
      </c>
      <c r="J22" s="7">
        <v>2</v>
      </c>
      <c r="K22" s="7">
        <v>8.3000000000000007</v>
      </c>
    </row>
  </sheetData>
  <mergeCells count="3">
    <mergeCell ref="K4:M4"/>
    <mergeCell ref="H4:J4"/>
    <mergeCell ref="N4:P4"/>
  </mergeCells>
  <printOptions horizontalCentered="1"/>
  <pageMargins left="0.7" right="0.7" top="0.75" bottom="0.75" header="0.3" footer="0.3"/>
  <pageSetup scale="80" orientation="landscape" r:id="rId1"/>
  <headerFooter>
    <oddHeader>&amp;C&amp;"Arial,Bold"&amp;14&amp;F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view="pageBreakPreview" zoomScale="55" zoomScaleNormal="80" zoomScaleSheetLayoutView="55" workbookViewId="0">
      <selection activeCell="D31" sqref="D31"/>
    </sheetView>
  </sheetViews>
  <sheetFormatPr defaultRowHeight="18.75" x14ac:dyDescent="0.3"/>
  <cols>
    <col min="1" max="1" width="31.42578125" style="158" customWidth="1"/>
    <col min="2" max="2" width="60.140625" style="158" bestFit="1" customWidth="1"/>
    <col min="3" max="6" width="48.140625" style="158" customWidth="1"/>
    <col min="7" max="7" width="19.5703125" style="158" customWidth="1"/>
    <col min="8" max="8" width="19.5703125" customWidth="1"/>
    <col min="9" max="10" width="10.5703125" customWidth="1"/>
    <col min="11" max="11" width="10.5703125" bestFit="1" customWidth="1"/>
  </cols>
  <sheetData>
    <row r="1" spans="1:8" x14ac:dyDescent="0.3">
      <c r="A1" s="444" t="s">
        <v>7</v>
      </c>
      <c r="B1" s="445" t="s">
        <v>206</v>
      </c>
    </row>
    <row r="2" spans="1:8" x14ac:dyDescent="0.3">
      <c r="A2" s="444" t="s">
        <v>3</v>
      </c>
      <c r="B2" s="445" t="s">
        <v>206</v>
      </c>
    </row>
    <row r="4" spans="1:8" x14ac:dyDescent="0.3">
      <c r="A4" s="400" t="s">
        <v>157</v>
      </c>
      <c r="B4" s="401"/>
      <c r="C4" s="400" t="s">
        <v>167</v>
      </c>
      <c r="D4" s="401"/>
      <c r="E4" s="401"/>
      <c r="F4" s="401"/>
      <c r="G4" s="402"/>
    </row>
    <row r="5" spans="1:8" s="157" customFormat="1" ht="36" x14ac:dyDescent="0.2">
      <c r="A5" s="463" t="s">
        <v>1</v>
      </c>
      <c r="B5" s="463" t="s">
        <v>2</v>
      </c>
      <c r="C5" s="468" t="s">
        <v>143</v>
      </c>
      <c r="D5" s="467" t="s">
        <v>165</v>
      </c>
      <c r="E5" s="469" t="s">
        <v>205</v>
      </c>
      <c r="F5" s="470" t="s">
        <v>665</v>
      </c>
      <c r="G5" s="466" t="s">
        <v>8</v>
      </c>
      <c r="H5"/>
    </row>
    <row r="6" spans="1:8" s="157" customFormat="1" ht="36" x14ac:dyDescent="0.3">
      <c r="A6" s="464" t="s">
        <v>9</v>
      </c>
      <c r="B6" s="447" t="s">
        <v>10</v>
      </c>
      <c r="C6" s="454">
        <v>2.63</v>
      </c>
      <c r="D6" s="455">
        <v>0.45</v>
      </c>
      <c r="E6" s="455">
        <v>3.45</v>
      </c>
      <c r="F6" s="455">
        <v>4.25</v>
      </c>
      <c r="G6" s="456">
        <v>10.780000000000001</v>
      </c>
      <c r="H6"/>
    </row>
    <row r="7" spans="1:8" s="157" customFormat="1" x14ac:dyDescent="0.3">
      <c r="A7" s="465"/>
      <c r="B7" s="450" t="s">
        <v>430</v>
      </c>
      <c r="C7" s="457">
        <v>1.0999999999999999</v>
      </c>
      <c r="D7" s="458">
        <v>0.25</v>
      </c>
      <c r="E7" s="458">
        <v>0.55000000000000004</v>
      </c>
      <c r="F7" s="458">
        <v>0.44999999999999996</v>
      </c>
      <c r="G7" s="459">
        <v>2.3499999999999996</v>
      </c>
      <c r="H7"/>
    </row>
    <row r="8" spans="1:8" s="157" customFormat="1" x14ac:dyDescent="0.3">
      <c r="A8" s="465"/>
      <c r="B8" s="450" t="s">
        <v>73</v>
      </c>
      <c r="C8" s="457">
        <v>1.5</v>
      </c>
      <c r="D8" s="458">
        <v>0.04</v>
      </c>
      <c r="E8" s="458">
        <v>1.2300000000000004</v>
      </c>
      <c r="F8" s="458">
        <v>2.2000000000000006</v>
      </c>
      <c r="G8" s="459">
        <v>4.9700000000000006</v>
      </c>
      <c r="H8"/>
    </row>
    <row r="9" spans="1:8" s="157" customFormat="1" x14ac:dyDescent="0.3">
      <c r="A9" s="465"/>
      <c r="B9" s="450" t="s">
        <v>429</v>
      </c>
      <c r="C9" s="457">
        <v>0.45</v>
      </c>
      <c r="D9" s="458"/>
      <c r="E9" s="458">
        <v>0.05</v>
      </c>
      <c r="F9" s="458"/>
      <c r="G9" s="459">
        <v>0.5</v>
      </c>
      <c r="H9"/>
    </row>
    <row r="10" spans="1:8" s="157" customFormat="1" x14ac:dyDescent="0.3">
      <c r="A10" s="479"/>
      <c r="B10" s="450" t="s">
        <v>408</v>
      </c>
      <c r="C10" s="457">
        <v>0.75</v>
      </c>
      <c r="D10" s="458"/>
      <c r="E10" s="458"/>
      <c r="F10" s="458"/>
      <c r="G10" s="459">
        <v>0.75</v>
      </c>
      <c r="H10"/>
    </row>
    <row r="11" spans="1:8" s="157" customFormat="1" x14ac:dyDescent="0.2">
      <c r="A11" s="407" t="s">
        <v>400</v>
      </c>
      <c r="B11" s="408"/>
      <c r="C11" s="460">
        <v>6.43</v>
      </c>
      <c r="D11" s="461">
        <v>0.74</v>
      </c>
      <c r="E11" s="461">
        <v>5.28</v>
      </c>
      <c r="F11" s="461">
        <v>6.9</v>
      </c>
      <c r="G11" s="462">
        <v>19.350000000000001</v>
      </c>
      <c r="H11"/>
    </row>
    <row r="12" spans="1:8" s="157" customFormat="1" ht="54" x14ac:dyDescent="0.3">
      <c r="A12" s="415" t="s">
        <v>80</v>
      </c>
      <c r="B12" s="447" t="s">
        <v>80</v>
      </c>
      <c r="C12" s="454">
        <v>1.4499999999999997</v>
      </c>
      <c r="D12" s="455"/>
      <c r="E12" s="455"/>
      <c r="F12" s="455"/>
      <c r="G12" s="456">
        <v>1.4499999999999997</v>
      </c>
      <c r="H12"/>
    </row>
    <row r="13" spans="1:8" s="157" customFormat="1" x14ac:dyDescent="0.3">
      <c r="A13" s="416"/>
      <c r="B13" s="450" t="s">
        <v>81</v>
      </c>
      <c r="C13" s="457">
        <v>3.6</v>
      </c>
      <c r="D13" s="458"/>
      <c r="E13" s="458"/>
      <c r="F13" s="458"/>
      <c r="G13" s="459">
        <v>3.6</v>
      </c>
      <c r="H13"/>
    </row>
    <row r="14" spans="1:8" s="157" customFormat="1" x14ac:dyDescent="0.3">
      <c r="A14" s="416"/>
      <c r="B14" s="450" t="s">
        <v>85</v>
      </c>
      <c r="C14" s="457">
        <v>2.73</v>
      </c>
      <c r="D14" s="458"/>
      <c r="E14" s="458">
        <v>0.15</v>
      </c>
      <c r="F14" s="458"/>
      <c r="G14" s="459">
        <v>2.88</v>
      </c>
      <c r="H14"/>
    </row>
    <row r="15" spans="1:8" s="157" customFormat="1" x14ac:dyDescent="0.3">
      <c r="A15" s="416"/>
      <c r="B15" s="450" t="s">
        <v>90</v>
      </c>
      <c r="C15" s="457">
        <v>0.79999999999999993</v>
      </c>
      <c r="D15" s="458">
        <v>0.95000000000000007</v>
      </c>
      <c r="E15" s="458">
        <v>1.1500000000000001</v>
      </c>
      <c r="F15" s="458">
        <v>3.9</v>
      </c>
      <c r="G15" s="459">
        <v>6.8000000000000007</v>
      </c>
      <c r="H15"/>
    </row>
    <row r="16" spans="1:8" s="157" customFormat="1" x14ac:dyDescent="0.3">
      <c r="A16" s="416"/>
      <c r="B16" s="450" t="s">
        <v>433</v>
      </c>
      <c r="C16" s="457">
        <v>2.75</v>
      </c>
      <c r="D16" s="458">
        <v>0.63</v>
      </c>
      <c r="E16" s="458">
        <v>1.0450000000000002</v>
      </c>
      <c r="F16" s="458">
        <v>1.7550000000000003</v>
      </c>
      <c r="G16" s="459">
        <v>6.18</v>
      </c>
      <c r="H16"/>
    </row>
    <row r="17" spans="1:8" s="157" customFormat="1" x14ac:dyDescent="0.3">
      <c r="A17" s="416"/>
      <c r="B17" s="450" t="s">
        <v>432</v>
      </c>
      <c r="C17" s="457">
        <v>0.75</v>
      </c>
      <c r="D17" s="458"/>
      <c r="E17" s="458"/>
      <c r="F17" s="458"/>
      <c r="G17" s="459">
        <v>0.75</v>
      </c>
      <c r="H17"/>
    </row>
    <row r="18" spans="1:8" s="157" customFormat="1" x14ac:dyDescent="0.3">
      <c r="A18" s="416"/>
      <c r="B18" s="450" t="s">
        <v>434</v>
      </c>
      <c r="C18" s="457">
        <v>1.2</v>
      </c>
      <c r="D18" s="458">
        <v>0.2</v>
      </c>
      <c r="E18" s="458">
        <v>1.1000000000000001</v>
      </c>
      <c r="F18" s="458">
        <v>2.1</v>
      </c>
      <c r="G18" s="459">
        <v>4.5999999999999996</v>
      </c>
      <c r="H18"/>
    </row>
    <row r="19" spans="1:8" s="157" customFormat="1" x14ac:dyDescent="0.3">
      <c r="A19" s="416"/>
      <c r="B19" s="450" t="s">
        <v>451</v>
      </c>
      <c r="C19" s="457">
        <v>0.25</v>
      </c>
      <c r="D19" s="458"/>
      <c r="E19" s="458">
        <v>0.36500000000000005</v>
      </c>
      <c r="F19" s="458">
        <v>0.25</v>
      </c>
      <c r="G19" s="459">
        <v>0.86499999999999999</v>
      </c>
      <c r="H19"/>
    </row>
    <row r="20" spans="1:8" s="157" customFormat="1" x14ac:dyDescent="0.3">
      <c r="A20" s="416"/>
      <c r="B20" s="450" t="s">
        <v>460</v>
      </c>
      <c r="C20" s="457"/>
      <c r="D20" s="458">
        <v>0.60000000000000009</v>
      </c>
      <c r="E20" s="458">
        <v>0.15</v>
      </c>
      <c r="F20" s="458">
        <v>0.85000000000000009</v>
      </c>
      <c r="G20" s="459">
        <v>1.6</v>
      </c>
      <c r="H20"/>
    </row>
    <row r="21" spans="1:8" s="157" customFormat="1" x14ac:dyDescent="0.3">
      <c r="A21" s="417"/>
      <c r="B21" s="450" t="s">
        <v>835</v>
      </c>
      <c r="C21" s="457">
        <v>0.78</v>
      </c>
      <c r="D21" s="458"/>
      <c r="E21" s="458"/>
      <c r="F21" s="458"/>
      <c r="G21" s="459">
        <v>0.78</v>
      </c>
      <c r="H21"/>
    </row>
    <row r="22" spans="1:8" s="157" customFormat="1" ht="21" x14ac:dyDescent="0.2">
      <c r="A22" s="413" t="s">
        <v>401</v>
      </c>
      <c r="B22" s="414"/>
      <c r="C22" s="460">
        <v>14.309999999999999</v>
      </c>
      <c r="D22" s="461">
        <v>2.38</v>
      </c>
      <c r="E22" s="461">
        <v>3.9600000000000004</v>
      </c>
      <c r="F22" s="461">
        <v>8.8550000000000004</v>
      </c>
      <c r="G22" s="462">
        <v>29.504999999999999</v>
      </c>
      <c r="H22"/>
    </row>
    <row r="23" spans="1:8" s="157" customFormat="1" ht="37.5" x14ac:dyDescent="0.3">
      <c r="A23" s="477" t="s">
        <v>663</v>
      </c>
      <c r="B23" s="447" t="s">
        <v>365</v>
      </c>
      <c r="C23" s="454">
        <v>0.9</v>
      </c>
      <c r="D23" s="455"/>
      <c r="E23" s="455">
        <v>0.08</v>
      </c>
      <c r="F23" s="455">
        <v>0.15</v>
      </c>
      <c r="G23" s="456">
        <v>1.1299999999999999</v>
      </c>
      <c r="H23"/>
    </row>
    <row r="24" spans="1:8" s="157" customFormat="1" x14ac:dyDescent="0.3">
      <c r="A24" s="478"/>
      <c r="B24" s="450" t="s">
        <v>437</v>
      </c>
      <c r="C24" s="457">
        <v>2.5</v>
      </c>
      <c r="D24" s="458"/>
      <c r="E24" s="458"/>
      <c r="F24" s="458"/>
      <c r="G24" s="459">
        <v>2.5</v>
      </c>
      <c r="H24"/>
    </row>
    <row r="25" spans="1:8" s="157" customFormat="1" x14ac:dyDescent="0.3">
      <c r="A25" s="478"/>
      <c r="B25" s="450" t="s">
        <v>446</v>
      </c>
      <c r="C25" s="457">
        <v>2.0499999999999998</v>
      </c>
      <c r="D25" s="458"/>
      <c r="E25" s="458"/>
      <c r="F25" s="458"/>
      <c r="G25" s="459">
        <v>2.0499999999999998</v>
      </c>
      <c r="H25"/>
    </row>
    <row r="26" spans="1:8" s="157" customFormat="1" x14ac:dyDescent="0.3">
      <c r="A26" s="478"/>
      <c r="B26" s="450" t="s">
        <v>438</v>
      </c>
      <c r="C26" s="457">
        <v>0.95</v>
      </c>
      <c r="D26" s="458"/>
      <c r="E26" s="458">
        <v>1.3</v>
      </c>
      <c r="F26" s="458">
        <v>1.35</v>
      </c>
      <c r="G26" s="459">
        <v>3.6</v>
      </c>
      <c r="H26"/>
    </row>
    <row r="27" spans="1:8" s="157" customFormat="1" x14ac:dyDescent="0.3">
      <c r="A27" s="478"/>
      <c r="B27" s="450" t="s">
        <v>448</v>
      </c>
      <c r="C27" s="457">
        <v>2.35</v>
      </c>
      <c r="D27" s="458">
        <v>0.1</v>
      </c>
      <c r="E27" s="458">
        <v>0.05</v>
      </c>
      <c r="F27" s="458">
        <v>0.65000000000000013</v>
      </c>
      <c r="G27" s="459">
        <v>3.1500000000000004</v>
      </c>
      <c r="H27"/>
    </row>
    <row r="28" spans="1:8" s="157" customFormat="1" x14ac:dyDescent="0.3">
      <c r="A28" s="411" t="s">
        <v>664</v>
      </c>
      <c r="B28" s="412"/>
      <c r="C28" s="460">
        <v>8.75</v>
      </c>
      <c r="D28" s="461">
        <v>0.1</v>
      </c>
      <c r="E28" s="461">
        <v>1.4300000000000002</v>
      </c>
      <c r="F28" s="461">
        <v>2.1500000000000004</v>
      </c>
      <c r="G28" s="462">
        <v>12.43</v>
      </c>
      <c r="H28"/>
    </row>
    <row r="29" spans="1:8" s="157" customFormat="1" ht="37.5" x14ac:dyDescent="0.3">
      <c r="A29" s="477" t="s">
        <v>439</v>
      </c>
      <c r="B29" s="447" t="s">
        <v>450</v>
      </c>
      <c r="C29" s="454">
        <v>1.1000000000000001</v>
      </c>
      <c r="D29" s="455">
        <v>0.15000000000000002</v>
      </c>
      <c r="E29" s="455">
        <v>0.9</v>
      </c>
      <c r="F29" s="455">
        <v>2.4000000000000004</v>
      </c>
      <c r="G29" s="456">
        <v>4.5500000000000007</v>
      </c>
      <c r="H29"/>
    </row>
    <row r="30" spans="1:8" s="157" customFormat="1" x14ac:dyDescent="0.3">
      <c r="A30" s="478"/>
      <c r="B30" s="450" t="s">
        <v>440</v>
      </c>
      <c r="C30" s="457">
        <v>1.5499999999999998</v>
      </c>
      <c r="D30" s="458">
        <v>0.6</v>
      </c>
      <c r="E30" s="458">
        <v>0.4</v>
      </c>
      <c r="F30" s="458">
        <v>2.3999999999999995</v>
      </c>
      <c r="G30" s="459">
        <v>4.9499999999999993</v>
      </c>
      <c r="H30"/>
    </row>
    <row r="31" spans="1:8" s="157" customFormat="1" x14ac:dyDescent="0.3">
      <c r="A31" s="478"/>
      <c r="B31" s="450" t="s">
        <v>662</v>
      </c>
      <c r="C31" s="457">
        <v>0.05</v>
      </c>
      <c r="D31" s="458">
        <v>0.05</v>
      </c>
      <c r="E31" s="458">
        <v>0.1</v>
      </c>
      <c r="F31" s="458">
        <v>0.4</v>
      </c>
      <c r="G31" s="459">
        <v>0.60000000000000009</v>
      </c>
      <c r="H31"/>
    </row>
    <row r="32" spans="1:8" s="157" customFormat="1" x14ac:dyDescent="0.3">
      <c r="A32" s="478"/>
      <c r="B32" s="450" t="s">
        <v>900</v>
      </c>
      <c r="C32" s="457">
        <v>0.25</v>
      </c>
      <c r="D32" s="458"/>
      <c r="E32" s="458"/>
      <c r="F32" s="458"/>
      <c r="G32" s="459">
        <v>0.25</v>
      </c>
      <c r="H32"/>
    </row>
    <row r="33" spans="1:8" s="157" customFormat="1" x14ac:dyDescent="0.3">
      <c r="A33" s="411" t="s">
        <v>636</v>
      </c>
      <c r="B33" s="412"/>
      <c r="C33" s="460">
        <v>2.9499999999999997</v>
      </c>
      <c r="D33" s="461">
        <v>0.8</v>
      </c>
      <c r="E33" s="461">
        <v>1.4000000000000001</v>
      </c>
      <c r="F33" s="461">
        <v>5.2</v>
      </c>
      <c r="G33" s="462">
        <v>10.35</v>
      </c>
      <c r="H33"/>
    </row>
    <row r="34" spans="1:8" s="157" customFormat="1" x14ac:dyDescent="0.3">
      <c r="A34" s="447" t="s">
        <v>436</v>
      </c>
      <c r="B34" s="447" t="s">
        <v>435</v>
      </c>
      <c r="C34" s="454">
        <v>0.30000000000000004</v>
      </c>
      <c r="D34" s="455">
        <v>0.35</v>
      </c>
      <c r="E34" s="455">
        <v>0.70000000000000007</v>
      </c>
      <c r="F34" s="455">
        <v>1.3499999999999999</v>
      </c>
      <c r="G34" s="456">
        <v>2.7</v>
      </c>
      <c r="H34"/>
    </row>
    <row r="35" spans="1:8" s="157" customFormat="1" x14ac:dyDescent="0.3">
      <c r="A35" s="453"/>
      <c r="B35" s="450" t="s">
        <v>441</v>
      </c>
      <c r="C35" s="457">
        <v>1.8</v>
      </c>
      <c r="D35" s="458"/>
      <c r="E35" s="458">
        <v>2.2999999999999998</v>
      </c>
      <c r="F35" s="458">
        <v>2.4</v>
      </c>
      <c r="G35" s="459">
        <v>6.5</v>
      </c>
      <c r="H35"/>
    </row>
    <row r="36" spans="1:8" s="157" customFormat="1" x14ac:dyDescent="0.3">
      <c r="A36" s="453"/>
      <c r="B36" s="450" t="s">
        <v>442</v>
      </c>
      <c r="C36" s="457">
        <v>0.65</v>
      </c>
      <c r="D36" s="458">
        <v>1.4000000000000001</v>
      </c>
      <c r="E36" s="458">
        <v>3.5300000000000002</v>
      </c>
      <c r="F36" s="458">
        <v>3.35</v>
      </c>
      <c r="G36" s="459">
        <v>8.93</v>
      </c>
      <c r="H36"/>
    </row>
    <row r="37" spans="1:8" s="157" customFormat="1" x14ac:dyDescent="0.3">
      <c r="A37" s="453"/>
      <c r="B37" s="450" t="s">
        <v>443</v>
      </c>
      <c r="C37" s="457"/>
      <c r="D37" s="458"/>
      <c r="E37" s="458">
        <v>0.35</v>
      </c>
      <c r="F37" s="458">
        <v>1.05</v>
      </c>
      <c r="G37" s="459">
        <v>1.4</v>
      </c>
      <c r="H37"/>
    </row>
    <row r="38" spans="1:8" s="157" customFormat="1" x14ac:dyDescent="0.3">
      <c r="A38" s="453"/>
      <c r="B38" s="450" t="s">
        <v>444</v>
      </c>
      <c r="C38" s="457">
        <v>0.75</v>
      </c>
      <c r="D38" s="458"/>
      <c r="E38" s="458"/>
      <c r="F38" s="458"/>
      <c r="G38" s="459">
        <v>0.75</v>
      </c>
      <c r="H38"/>
    </row>
    <row r="39" spans="1:8" s="157" customFormat="1" x14ac:dyDescent="0.3">
      <c r="A39" s="411" t="s">
        <v>637</v>
      </c>
      <c r="B39" s="412"/>
      <c r="C39" s="460">
        <v>3.5</v>
      </c>
      <c r="D39" s="461">
        <v>1.75</v>
      </c>
      <c r="E39" s="461">
        <v>6.88</v>
      </c>
      <c r="F39" s="461">
        <v>8.15</v>
      </c>
      <c r="G39" s="462">
        <v>20.279999999999998</v>
      </c>
      <c r="H39"/>
    </row>
    <row r="40" spans="1:8" s="157" customFormat="1" x14ac:dyDescent="0.3">
      <c r="A40" s="447" t="s">
        <v>426</v>
      </c>
      <c r="B40" s="447" t="s">
        <v>427</v>
      </c>
      <c r="C40" s="454">
        <v>1.05</v>
      </c>
      <c r="D40" s="455">
        <v>0.3</v>
      </c>
      <c r="E40" s="455">
        <v>1.1500000000000001</v>
      </c>
      <c r="F40" s="455">
        <v>1.8</v>
      </c>
      <c r="G40" s="456">
        <v>4.3</v>
      </c>
      <c r="H40"/>
    </row>
    <row r="41" spans="1:8" s="157" customFormat="1" x14ac:dyDescent="0.3">
      <c r="A41" s="453"/>
      <c r="B41" s="450" t="s">
        <v>428</v>
      </c>
      <c r="C41" s="457">
        <v>1</v>
      </c>
      <c r="D41" s="458">
        <v>0.55000000000000004</v>
      </c>
      <c r="E41" s="458">
        <v>1.3500000000000003</v>
      </c>
      <c r="F41" s="458">
        <v>0.90000000000000013</v>
      </c>
      <c r="G41" s="459">
        <v>3.8000000000000007</v>
      </c>
      <c r="H41"/>
    </row>
    <row r="42" spans="1:8" s="157" customFormat="1" x14ac:dyDescent="0.3">
      <c r="A42" s="411" t="s">
        <v>638</v>
      </c>
      <c r="B42" s="412"/>
      <c r="C42" s="460">
        <v>2.0499999999999998</v>
      </c>
      <c r="D42" s="461">
        <v>0.85000000000000009</v>
      </c>
      <c r="E42" s="461">
        <v>2.5000000000000004</v>
      </c>
      <c r="F42" s="461">
        <v>2.7</v>
      </c>
      <c r="G42" s="462">
        <v>8.1000000000000014</v>
      </c>
      <c r="H42"/>
    </row>
    <row r="43" spans="1:8" s="157" customFormat="1" ht="18" x14ac:dyDescent="0.2">
      <c r="A43" s="472" t="s">
        <v>8</v>
      </c>
      <c r="B43" s="473"/>
      <c r="C43" s="475">
        <v>37.989999999999988</v>
      </c>
      <c r="D43" s="471">
        <v>6.62</v>
      </c>
      <c r="E43" s="474">
        <v>21.450000000000006</v>
      </c>
      <c r="F43" s="474">
        <v>33.954999999999998</v>
      </c>
      <c r="G43" s="476">
        <v>100.01500000000001</v>
      </c>
      <c r="H43"/>
    </row>
    <row r="44" spans="1:8" ht="12.75" x14ac:dyDescent="0.2">
      <c r="A44"/>
      <c r="B44"/>
      <c r="C44"/>
      <c r="D44"/>
      <c r="E44"/>
      <c r="F44"/>
      <c r="G44"/>
    </row>
    <row r="45" spans="1:8" ht="12.75" x14ac:dyDescent="0.2">
      <c r="A45"/>
      <c r="B45"/>
      <c r="C45"/>
      <c r="D45"/>
      <c r="E45"/>
      <c r="F45"/>
      <c r="G45"/>
    </row>
    <row r="46" spans="1:8" ht="12.75" x14ac:dyDescent="0.2">
      <c r="A46"/>
      <c r="B46"/>
      <c r="C46"/>
      <c r="D46"/>
      <c r="E46"/>
      <c r="F46"/>
      <c r="G46"/>
    </row>
  </sheetData>
  <printOptions horizontalCentered="1"/>
  <pageMargins left="0.7" right="0.7" top="0.75" bottom="0.75" header="0.3" footer="0.3"/>
  <pageSetup scale="37" orientation="landscape" r:id="rId2"/>
  <headerFooter>
    <oddHeader>&amp;C&amp;"Arial,Bold"&amp;14&amp;F
&amp;A</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130" zoomScaleNormal="130" workbookViewId="0"/>
  </sheetViews>
  <sheetFormatPr defaultRowHeight="12.75" x14ac:dyDescent="0.2"/>
  <cols>
    <col min="1" max="1" width="13.85546875" customWidth="1"/>
    <col min="2" max="2" width="19" customWidth="1"/>
    <col min="3" max="5" width="17.85546875" customWidth="1"/>
    <col min="6" max="6" width="17.85546875" bestFit="1" customWidth="1"/>
  </cols>
  <sheetData>
    <row r="2" spans="1:2" x14ac:dyDescent="0.2">
      <c r="A2" s="168" t="s">
        <v>3</v>
      </c>
      <c r="B2" t="s">
        <v>206</v>
      </c>
    </row>
    <row r="4" spans="1:2" x14ac:dyDescent="0.2">
      <c r="A4" s="168" t="s">
        <v>347</v>
      </c>
      <c r="B4" t="s">
        <v>157</v>
      </c>
    </row>
    <row r="5" spans="1:2" x14ac:dyDescent="0.2">
      <c r="A5" s="169" t="s">
        <v>37</v>
      </c>
      <c r="B5" s="30">
        <v>3</v>
      </c>
    </row>
    <row r="6" spans="1:2" x14ac:dyDescent="0.2">
      <c r="A6" s="169" t="s">
        <v>86</v>
      </c>
      <c r="B6" s="30">
        <v>8.75</v>
      </c>
    </row>
    <row r="7" spans="1:2" x14ac:dyDescent="0.2">
      <c r="A7" s="169" t="s">
        <v>369</v>
      </c>
      <c r="B7" s="30">
        <v>2.9</v>
      </c>
    </row>
    <row r="8" spans="1:2" x14ac:dyDescent="0.2">
      <c r="A8" s="169" t="s">
        <v>66</v>
      </c>
      <c r="B8" s="30">
        <v>2.35</v>
      </c>
    </row>
    <row r="9" spans="1:2" x14ac:dyDescent="0.2">
      <c r="A9" s="169" t="s">
        <v>72</v>
      </c>
      <c r="B9" s="443">
        <v>28.604999999999997</v>
      </c>
    </row>
    <row r="10" spans="1:2" x14ac:dyDescent="0.2">
      <c r="A10" s="169" t="s">
        <v>213</v>
      </c>
      <c r="B10" s="30">
        <v>8.629999999999999</v>
      </c>
    </row>
    <row r="11" spans="1:2" x14ac:dyDescent="0.2">
      <c r="A11" s="169" t="s">
        <v>13</v>
      </c>
      <c r="B11" s="30">
        <v>21.000000000000021</v>
      </c>
    </row>
    <row r="12" spans="1:2" x14ac:dyDescent="0.2">
      <c r="A12" s="169" t="s">
        <v>36</v>
      </c>
      <c r="B12" s="30">
        <v>2.15</v>
      </c>
    </row>
    <row r="13" spans="1:2" x14ac:dyDescent="0.2">
      <c r="A13" s="169" t="s">
        <v>21</v>
      </c>
      <c r="B13" s="30">
        <v>10.699999999999996</v>
      </c>
    </row>
    <row r="14" spans="1:2" x14ac:dyDescent="0.2">
      <c r="A14" s="169" t="s">
        <v>25</v>
      </c>
      <c r="B14" s="30">
        <v>8.9300000000000015</v>
      </c>
    </row>
    <row r="15" spans="1:2" x14ac:dyDescent="0.2">
      <c r="A15" s="169" t="s">
        <v>212</v>
      </c>
      <c r="B15" s="30">
        <v>3</v>
      </c>
    </row>
    <row r="16" spans="1:2" x14ac:dyDescent="0.2">
      <c r="A16" s="169" t="s">
        <v>8</v>
      </c>
      <c r="B16" s="443">
        <v>100.01500000000001</v>
      </c>
    </row>
  </sheetData>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5"/>
  <sheetViews>
    <sheetView zoomScale="80" zoomScaleNormal="80" zoomScaleSheetLayoutView="70" workbookViewId="0">
      <pane xSplit="3" ySplit="4" topLeftCell="D40" activePane="bottomRight" state="frozen"/>
      <selection pane="topRight" activeCell="D1" sqref="D1"/>
      <selection pane="bottomLeft" activeCell="A5" sqref="A5"/>
      <selection pane="bottomRight" activeCell="A127" sqref="A127"/>
    </sheetView>
  </sheetViews>
  <sheetFormatPr defaultRowHeight="18.75" x14ac:dyDescent="0.3"/>
  <cols>
    <col min="1" max="1" width="40" style="158" customWidth="1"/>
    <col min="2" max="2" width="36.7109375" style="159" bestFit="1" customWidth="1"/>
    <col min="3" max="3" width="35.28515625" style="159" hidden="1" customWidth="1"/>
    <col min="4" max="4" width="21.42578125" style="159" hidden="1" customWidth="1"/>
    <col min="5" max="5" width="15.28515625" style="159" hidden="1" customWidth="1"/>
    <col min="6" max="6" width="19.42578125" style="158" hidden="1" customWidth="1"/>
    <col min="7" max="7" width="15" style="158" bestFit="1" customWidth="1"/>
    <col min="8" max="8" width="14.7109375" style="160" bestFit="1" customWidth="1"/>
    <col min="9" max="9" width="12.85546875" style="160" bestFit="1" customWidth="1"/>
    <col min="10" max="10" width="20.28515625" bestFit="1" customWidth="1"/>
    <col min="11" max="11" width="18.42578125" bestFit="1" customWidth="1"/>
    <col min="12" max="12" width="14.28515625" bestFit="1" customWidth="1"/>
    <col min="13" max="13" width="9.42578125" customWidth="1"/>
    <col min="14" max="15" width="9.42578125" bestFit="1" customWidth="1"/>
    <col min="16" max="16" width="12.5703125" bestFit="1" customWidth="1"/>
    <col min="17" max="20" width="12.28515625" bestFit="1" customWidth="1"/>
    <col min="21" max="21" width="12.5703125" bestFit="1" customWidth="1"/>
    <col min="22" max="22" width="8.140625" customWidth="1"/>
  </cols>
  <sheetData>
    <row r="1" spans="1:22" x14ac:dyDescent="0.3">
      <c r="A1" s="421" t="s">
        <v>7</v>
      </c>
      <c r="B1" s="445" t="s">
        <v>206</v>
      </c>
    </row>
    <row r="2" spans="1:22" x14ac:dyDescent="0.3">
      <c r="A2" s="444" t="s">
        <v>3</v>
      </c>
      <c r="B2" s="482" t="s">
        <v>206</v>
      </c>
    </row>
    <row r="4" spans="1:22" x14ac:dyDescent="0.3">
      <c r="A4" s="400" t="s">
        <v>157</v>
      </c>
      <c r="B4" s="401"/>
      <c r="C4" s="403" t="s">
        <v>167</v>
      </c>
      <c r="D4" s="480" t="s">
        <v>5</v>
      </c>
      <c r="E4" s="422"/>
      <c r="F4" s="422"/>
      <c r="G4" s="422"/>
      <c r="H4" s="422"/>
      <c r="I4" s="422"/>
      <c r="J4" s="422"/>
      <c r="K4" s="422"/>
      <c r="L4" s="423"/>
    </row>
    <row r="5" spans="1:22" s="157" customFormat="1" ht="39" customHeight="1" thickBot="1" x14ac:dyDescent="0.35">
      <c r="A5" s="418"/>
      <c r="B5" s="419"/>
      <c r="C5" s="425" t="s">
        <v>143</v>
      </c>
      <c r="D5" s="426"/>
      <c r="E5" s="427" t="s">
        <v>346</v>
      </c>
      <c r="F5" s="425" t="s">
        <v>165</v>
      </c>
      <c r="G5" s="427" t="s">
        <v>264</v>
      </c>
      <c r="H5" s="425" t="s">
        <v>205</v>
      </c>
      <c r="I5" s="427" t="s">
        <v>263</v>
      </c>
      <c r="J5" s="425" t="s">
        <v>204</v>
      </c>
      <c r="K5" s="427" t="s">
        <v>247</v>
      </c>
      <c r="L5" s="404" t="s">
        <v>8</v>
      </c>
      <c r="M5"/>
      <c r="N5"/>
      <c r="O5"/>
      <c r="P5"/>
      <c r="Q5"/>
      <c r="R5"/>
      <c r="S5"/>
      <c r="T5"/>
      <c r="U5"/>
      <c r="V5"/>
    </row>
    <row r="6" spans="1:22" s="157" customFormat="1" ht="21.75" customHeight="1" x14ac:dyDescent="0.3">
      <c r="A6" s="424" t="s">
        <v>4</v>
      </c>
      <c r="B6" s="481" t="s">
        <v>6</v>
      </c>
      <c r="C6" s="431" t="s">
        <v>72</v>
      </c>
      <c r="D6" s="446" t="s">
        <v>369</v>
      </c>
      <c r="E6" s="430"/>
      <c r="F6" s="431" t="s">
        <v>72</v>
      </c>
      <c r="G6" s="430"/>
      <c r="H6" s="431" t="s">
        <v>72</v>
      </c>
      <c r="I6" s="430"/>
      <c r="J6" s="431" t="s">
        <v>72</v>
      </c>
      <c r="K6" s="430"/>
      <c r="L6" s="420"/>
      <c r="M6"/>
      <c r="N6"/>
      <c r="O6"/>
      <c r="P6"/>
      <c r="Q6"/>
      <c r="R6"/>
      <c r="S6"/>
      <c r="T6"/>
      <c r="U6"/>
      <c r="V6"/>
    </row>
    <row r="7" spans="1:22" s="157" customFormat="1" x14ac:dyDescent="0.3">
      <c r="A7" s="447" t="s">
        <v>127</v>
      </c>
      <c r="B7" s="447" t="s">
        <v>548</v>
      </c>
      <c r="C7" s="448"/>
      <c r="D7" s="449"/>
      <c r="E7" s="428"/>
      <c r="F7" s="448"/>
      <c r="G7" s="428"/>
      <c r="H7" s="448"/>
      <c r="I7" s="428"/>
      <c r="J7" s="448">
        <v>0.15</v>
      </c>
      <c r="K7" s="428">
        <v>0.15</v>
      </c>
      <c r="L7" s="405">
        <v>0.15</v>
      </c>
      <c r="M7"/>
      <c r="N7"/>
      <c r="O7"/>
      <c r="P7"/>
      <c r="Q7"/>
      <c r="R7"/>
      <c r="S7"/>
      <c r="T7"/>
      <c r="U7"/>
      <c r="V7"/>
    </row>
    <row r="8" spans="1:22" s="157" customFormat="1" x14ac:dyDescent="0.3">
      <c r="A8" s="453"/>
      <c r="B8" s="450" t="s">
        <v>886</v>
      </c>
      <c r="C8" s="451"/>
      <c r="D8" s="452"/>
      <c r="E8" s="429"/>
      <c r="F8" s="451"/>
      <c r="G8" s="429"/>
      <c r="H8" s="451"/>
      <c r="I8" s="429"/>
      <c r="J8" s="451">
        <v>0.5</v>
      </c>
      <c r="K8" s="429">
        <v>0.5</v>
      </c>
      <c r="L8" s="406">
        <v>0.5</v>
      </c>
      <c r="M8"/>
      <c r="N8"/>
      <c r="O8"/>
      <c r="P8"/>
      <c r="Q8"/>
      <c r="R8"/>
      <c r="S8"/>
      <c r="T8"/>
      <c r="U8"/>
      <c r="V8"/>
    </row>
    <row r="9" spans="1:22" s="157" customFormat="1" x14ac:dyDescent="0.3">
      <c r="A9" s="483" t="s">
        <v>248</v>
      </c>
      <c r="B9" s="484"/>
      <c r="C9" s="485"/>
      <c r="D9" s="486"/>
      <c r="E9" s="409"/>
      <c r="F9" s="485"/>
      <c r="G9" s="409"/>
      <c r="H9" s="485"/>
      <c r="I9" s="409"/>
      <c r="J9" s="485">
        <v>0.65</v>
      </c>
      <c r="K9" s="409">
        <v>0.65</v>
      </c>
      <c r="L9" s="410">
        <v>0.65</v>
      </c>
      <c r="M9"/>
      <c r="N9"/>
      <c r="O9"/>
      <c r="P9"/>
      <c r="Q9"/>
      <c r="R9"/>
      <c r="S9"/>
      <c r="T9"/>
      <c r="U9"/>
      <c r="V9"/>
    </row>
    <row r="10" spans="1:22" s="157" customFormat="1" x14ac:dyDescent="0.3">
      <c r="A10" s="447" t="s">
        <v>41</v>
      </c>
      <c r="B10" s="447" t="s">
        <v>108</v>
      </c>
      <c r="C10" s="448"/>
      <c r="D10" s="449"/>
      <c r="E10" s="428"/>
      <c r="F10" s="448"/>
      <c r="G10" s="428"/>
      <c r="H10" s="448"/>
      <c r="I10" s="428"/>
      <c r="J10" s="448">
        <v>0.12</v>
      </c>
      <c r="K10" s="428">
        <v>0.12</v>
      </c>
      <c r="L10" s="405">
        <v>0.12</v>
      </c>
      <c r="M10"/>
      <c r="N10"/>
      <c r="O10"/>
      <c r="P10"/>
      <c r="Q10"/>
      <c r="R10"/>
      <c r="S10"/>
      <c r="T10"/>
      <c r="U10"/>
      <c r="V10"/>
    </row>
    <row r="11" spans="1:22" s="157" customFormat="1" x14ac:dyDescent="0.3">
      <c r="A11" s="453"/>
      <c r="B11" s="450" t="s">
        <v>568</v>
      </c>
      <c r="C11" s="451"/>
      <c r="D11" s="452"/>
      <c r="E11" s="429"/>
      <c r="F11" s="451"/>
      <c r="G11" s="429"/>
      <c r="H11" s="451"/>
      <c r="I11" s="429"/>
      <c r="J11" s="451">
        <v>0.1</v>
      </c>
      <c r="K11" s="429">
        <v>0.1</v>
      </c>
      <c r="L11" s="406">
        <v>0.1</v>
      </c>
      <c r="M11"/>
      <c r="N11"/>
      <c r="O11"/>
      <c r="P11"/>
      <c r="Q11"/>
      <c r="R11"/>
      <c r="S11"/>
      <c r="T11"/>
      <c r="U11"/>
      <c r="V11"/>
    </row>
    <row r="12" spans="1:22" s="157" customFormat="1" x14ac:dyDescent="0.3">
      <c r="A12" s="453"/>
      <c r="B12" s="450" t="s">
        <v>813</v>
      </c>
      <c r="C12" s="451"/>
      <c r="D12" s="452"/>
      <c r="E12" s="429"/>
      <c r="F12" s="451"/>
      <c r="G12" s="429"/>
      <c r="H12" s="451"/>
      <c r="I12" s="429"/>
      <c r="J12" s="451">
        <v>0.1</v>
      </c>
      <c r="K12" s="429">
        <v>0.1</v>
      </c>
      <c r="L12" s="406">
        <v>0.1</v>
      </c>
      <c r="M12"/>
      <c r="N12"/>
      <c r="O12"/>
      <c r="P12"/>
      <c r="Q12"/>
      <c r="R12"/>
      <c r="S12"/>
      <c r="T12"/>
      <c r="U12"/>
      <c r="V12"/>
    </row>
    <row r="13" spans="1:22" s="157" customFormat="1" x14ac:dyDescent="0.3">
      <c r="A13" s="453"/>
      <c r="B13" s="450" t="s">
        <v>814</v>
      </c>
      <c r="C13" s="451"/>
      <c r="D13" s="452"/>
      <c r="E13" s="429"/>
      <c r="F13" s="451"/>
      <c r="G13" s="429"/>
      <c r="H13" s="451"/>
      <c r="I13" s="429"/>
      <c r="J13" s="451">
        <v>0.30000000000000004</v>
      </c>
      <c r="K13" s="429">
        <v>0.30000000000000004</v>
      </c>
      <c r="L13" s="406">
        <v>0.30000000000000004</v>
      </c>
      <c r="M13"/>
      <c r="N13"/>
      <c r="O13"/>
      <c r="P13"/>
      <c r="Q13"/>
      <c r="R13"/>
      <c r="S13"/>
      <c r="T13"/>
      <c r="U13"/>
      <c r="V13"/>
    </row>
    <row r="14" spans="1:22" s="157" customFormat="1" x14ac:dyDescent="0.3">
      <c r="A14" s="483" t="s">
        <v>249</v>
      </c>
      <c r="B14" s="484"/>
      <c r="C14" s="485"/>
      <c r="D14" s="486"/>
      <c r="E14" s="409"/>
      <c r="F14" s="485"/>
      <c r="G14" s="409"/>
      <c r="H14" s="485"/>
      <c r="I14" s="409"/>
      <c r="J14" s="485">
        <v>0.62000000000000011</v>
      </c>
      <c r="K14" s="409">
        <v>0.62000000000000011</v>
      </c>
      <c r="L14" s="410">
        <v>0.62000000000000011</v>
      </c>
      <c r="M14"/>
      <c r="N14"/>
      <c r="O14"/>
      <c r="P14"/>
      <c r="Q14"/>
      <c r="R14"/>
      <c r="S14"/>
      <c r="T14"/>
      <c r="U14"/>
      <c r="V14"/>
    </row>
    <row r="15" spans="1:22" s="157" customFormat="1" x14ac:dyDescent="0.3">
      <c r="A15" s="447" t="s">
        <v>178</v>
      </c>
      <c r="B15" s="447" t="s">
        <v>388</v>
      </c>
      <c r="C15" s="448"/>
      <c r="D15" s="449"/>
      <c r="E15" s="428"/>
      <c r="F15" s="448"/>
      <c r="G15" s="428"/>
      <c r="H15" s="448"/>
      <c r="I15" s="428"/>
      <c r="J15" s="448">
        <v>0.1</v>
      </c>
      <c r="K15" s="428">
        <v>0.1</v>
      </c>
      <c r="L15" s="405">
        <v>0.1</v>
      </c>
      <c r="M15"/>
      <c r="N15"/>
      <c r="O15"/>
      <c r="P15"/>
      <c r="Q15"/>
      <c r="R15"/>
      <c r="S15"/>
      <c r="T15"/>
      <c r="U15"/>
      <c r="V15"/>
    </row>
    <row r="16" spans="1:22" s="157" customFormat="1" x14ac:dyDescent="0.3">
      <c r="A16" s="453"/>
      <c r="B16" s="450" t="s">
        <v>854</v>
      </c>
      <c r="C16" s="451"/>
      <c r="D16" s="452"/>
      <c r="E16" s="429"/>
      <c r="F16" s="451"/>
      <c r="G16" s="429"/>
      <c r="H16" s="451"/>
      <c r="I16" s="429"/>
      <c r="J16" s="451">
        <v>0.8</v>
      </c>
      <c r="K16" s="429">
        <v>0.8</v>
      </c>
      <c r="L16" s="406">
        <v>0.8</v>
      </c>
      <c r="M16"/>
      <c r="N16"/>
      <c r="O16"/>
      <c r="P16"/>
      <c r="Q16"/>
      <c r="R16"/>
      <c r="S16"/>
      <c r="T16"/>
      <c r="U16"/>
      <c r="V16"/>
    </row>
    <row r="17" spans="1:22" s="157" customFormat="1" x14ac:dyDescent="0.3">
      <c r="A17" s="453"/>
      <c r="B17" s="450" t="s">
        <v>856</v>
      </c>
      <c r="C17" s="451"/>
      <c r="D17" s="452"/>
      <c r="E17" s="429"/>
      <c r="F17" s="451"/>
      <c r="G17" s="429"/>
      <c r="H17" s="451"/>
      <c r="I17" s="429"/>
      <c r="J17" s="451">
        <v>0.39999999999999997</v>
      </c>
      <c r="K17" s="429">
        <v>0.39999999999999997</v>
      </c>
      <c r="L17" s="406">
        <v>0.39999999999999997</v>
      </c>
      <c r="M17"/>
      <c r="N17"/>
      <c r="O17"/>
      <c r="P17"/>
      <c r="Q17"/>
      <c r="R17"/>
      <c r="S17"/>
      <c r="T17"/>
      <c r="U17"/>
      <c r="V17"/>
    </row>
    <row r="18" spans="1:22" s="157" customFormat="1" x14ac:dyDescent="0.3">
      <c r="A18" s="483" t="s">
        <v>250</v>
      </c>
      <c r="B18" s="484"/>
      <c r="C18" s="485"/>
      <c r="D18" s="486"/>
      <c r="E18" s="409"/>
      <c r="F18" s="485"/>
      <c r="G18" s="409"/>
      <c r="H18" s="485"/>
      <c r="I18" s="409"/>
      <c r="J18" s="485">
        <v>1.3</v>
      </c>
      <c r="K18" s="409">
        <v>1.3</v>
      </c>
      <c r="L18" s="410">
        <v>1.3</v>
      </c>
      <c r="M18"/>
      <c r="N18"/>
      <c r="O18"/>
      <c r="P18"/>
      <c r="Q18"/>
      <c r="R18"/>
      <c r="S18"/>
      <c r="T18"/>
      <c r="U18"/>
      <c r="V18"/>
    </row>
    <row r="19" spans="1:22" s="157" customFormat="1" x14ac:dyDescent="0.3">
      <c r="A19" s="447" t="s">
        <v>109</v>
      </c>
      <c r="B19" s="447" t="s">
        <v>110</v>
      </c>
      <c r="C19" s="448"/>
      <c r="D19" s="449"/>
      <c r="E19" s="428"/>
      <c r="F19" s="448"/>
      <c r="G19" s="428"/>
      <c r="H19" s="448"/>
      <c r="I19" s="428"/>
      <c r="J19" s="448">
        <v>0.03</v>
      </c>
      <c r="K19" s="428">
        <v>0.03</v>
      </c>
      <c r="L19" s="405">
        <v>0.03</v>
      </c>
      <c r="M19"/>
      <c r="N19"/>
      <c r="O19"/>
      <c r="P19"/>
      <c r="Q19"/>
      <c r="R19"/>
      <c r="S19"/>
      <c r="T19"/>
      <c r="U19"/>
      <c r="V19"/>
    </row>
    <row r="20" spans="1:22" s="157" customFormat="1" x14ac:dyDescent="0.3">
      <c r="A20" s="453"/>
      <c r="B20" s="450" t="s">
        <v>389</v>
      </c>
      <c r="C20" s="451"/>
      <c r="D20" s="452"/>
      <c r="E20" s="429"/>
      <c r="F20" s="451"/>
      <c r="G20" s="429"/>
      <c r="H20" s="451"/>
      <c r="I20" s="429"/>
      <c r="J20" s="451">
        <v>0.2</v>
      </c>
      <c r="K20" s="429">
        <v>0.2</v>
      </c>
      <c r="L20" s="406">
        <v>0.2</v>
      </c>
      <c r="M20"/>
      <c r="N20"/>
      <c r="O20"/>
      <c r="P20"/>
      <c r="Q20"/>
      <c r="R20"/>
      <c r="S20"/>
      <c r="T20"/>
      <c r="U20"/>
      <c r="V20"/>
    </row>
    <row r="21" spans="1:22" s="157" customFormat="1" x14ac:dyDescent="0.3">
      <c r="A21" s="453"/>
      <c r="B21" s="450" t="s">
        <v>592</v>
      </c>
      <c r="C21" s="451"/>
      <c r="D21" s="452"/>
      <c r="E21" s="429"/>
      <c r="F21" s="451"/>
      <c r="G21" s="429"/>
      <c r="H21" s="451"/>
      <c r="I21" s="429"/>
      <c r="J21" s="451">
        <v>0.3</v>
      </c>
      <c r="K21" s="429">
        <v>0.3</v>
      </c>
      <c r="L21" s="406">
        <v>0.3</v>
      </c>
      <c r="M21"/>
      <c r="N21"/>
      <c r="O21"/>
      <c r="P21"/>
      <c r="Q21"/>
      <c r="R21"/>
      <c r="S21"/>
      <c r="T21"/>
      <c r="U21"/>
      <c r="V21"/>
    </row>
    <row r="22" spans="1:22" s="157" customFormat="1" x14ac:dyDescent="0.3">
      <c r="A22" s="453"/>
      <c r="B22" s="450" t="s">
        <v>591</v>
      </c>
      <c r="C22" s="451"/>
      <c r="D22" s="452"/>
      <c r="E22" s="429"/>
      <c r="F22" s="451"/>
      <c r="G22" s="429"/>
      <c r="H22" s="451"/>
      <c r="I22" s="429"/>
      <c r="J22" s="451">
        <v>0.5</v>
      </c>
      <c r="K22" s="429">
        <v>0.5</v>
      </c>
      <c r="L22" s="406">
        <v>0.5</v>
      </c>
      <c r="M22"/>
      <c r="N22"/>
      <c r="O22"/>
      <c r="P22"/>
      <c r="Q22"/>
      <c r="R22"/>
      <c r="S22"/>
      <c r="T22"/>
      <c r="U22"/>
      <c r="V22"/>
    </row>
    <row r="23" spans="1:22" s="157" customFormat="1" x14ac:dyDescent="0.3">
      <c r="A23" s="453"/>
      <c r="B23" s="450" t="s">
        <v>594</v>
      </c>
      <c r="C23" s="451"/>
      <c r="D23" s="452"/>
      <c r="E23" s="429"/>
      <c r="F23" s="451"/>
      <c r="G23" s="429"/>
      <c r="H23" s="451"/>
      <c r="I23" s="429"/>
      <c r="J23" s="451">
        <v>0.5</v>
      </c>
      <c r="K23" s="429">
        <v>0.5</v>
      </c>
      <c r="L23" s="406">
        <v>0.5</v>
      </c>
      <c r="M23"/>
      <c r="N23"/>
      <c r="O23"/>
      <c r="P23"/>
      <c r="Q23"/>
      <c r="R23"/>
      <c r="S23"/>
      <c r="T23"/>
      <c r="U23"/>
      <c r="V23"/>
    </row>
    <row r="24" spans="1:22" s="157" customFormat="1" x14ac:dyDescent="0.3">
      <c r="A24" s="453"/>
      <c r="B24" s="450" t="s">
        <v>771</v>
      </c>
      <c r="C24" s="451"/>
      <c r="D24" s="452"/>
      <c r="E24" s="429"/>
      <c r="F24" s="451"/>
      <c r="G24" s="429"/>
      <c r="H24" s="451"/>
      <c r="I24" s="429"/>
      <c r="J24" s="451">
        <v>0.3</v>
      </c>
      <c r="K24" s="429">
        <v>0.3</v>
      </c>
      <c r="L24" s="406">
        <v>0.3</v>
      </c>
      <c r="M24"/>
      <c r="N24"/>
      <c r="O24"/>
      <c r="P24"/>
      <c r="Q24"/>
      <c r="R24"/>
      <c r="S24"/>
      <c r="T24"/>
      <c r="U24"/>
      <c r="V24"/>
    </row>
    <row r="25" spans="1:22" s="157" customFormat="1" x14ac:dyDescent="0.3">
      <c r="A25" s="483" t="s">
        <v>251</v>
      </c>
      <c r="B25" s="484"/>
      <c r="C25" s="485"/>
      <c r="D25" s="486"/>
      <c r="E25" s="409"/>
      <c r="F25" s="485"/>
      <c r="G25" s="409"/>
      <c r="H25" s="485"/>
      <c r="I25" s="409"/>
      <c r="J25" s="485">
        <v>1.83</v>
      </c>
      <c r="K25" s="409">
        <v>1.83</v>
      </c>
      <c r="L25" s="410">
        <v>1.83</v>
      </c>
      <c r="M25"/>
      <c r="N25"/>
      <c r="O25"/>
      <c r="P25"/>
      <c r="Q25"/>
      <c r="R25"/>
      <c r="S25"/>
      <c r="T25"/>
      <c r="U25"/>
      <c r="V25"/>
    </row>
    <row r="26" spans="1:22" s="157" customFormat="1" x14ac:dyDescent="0.3">
      <c r="A26" s="447" t="s">
        <v>70</v>
      </c>
      <c r="B26" s="447" t="s">
        <v>602</v>
      </c>
      <c r="C26" s="448"/>
      <c r="D26" s="449"/>
      <c r="E26" s="428"/>
      <c r="F26" s="448"/>
      <c r="G26" s="428"/>
      <c r="H26" s="448"/>
      <c r="I26" s="428"/>
      <c r="J26" s="448">
        <v>0.63</v>
      </c>
      <c r="K26" s="428">
        <v>0.63</v>
      </c>
      <c r="L26" s="405">
        <v>0.63</v>
      </c>
      <c r="M26"/>
      <c r="N26"/>
      <c r="O26"/>
      <c r="P26"/>
      <c r="Q26"/>
      <c r="R26"/>
      <c r="S26"/>
      <c r="T26"/>
      <c r="U26"/>
      <c r="V26"/>
    </row>
    <row r="27" spans="1:22" s="157" customFormat="1" x14ac:dyDescent="0.3">
      <c r="A27" s="483" t="s">
        <v>252</v>
      </c>
      <c r="B27" s="484"/>
      <c r="C27" s="485"/>
      <c r="D27" s="486"/>
      <c r="E27" s="409"/>
      <c r="F27" s="485"/>
      <c r="G27" s="409"/>
      <c r="H27" s="485"/>
      <c r="I27" s="409"/>
      <c r="J27" s="485">
        <v>0.63</v>
      </c>
      <c r="K27" s="409">
        <v>0.63</v>
      </c>
      <c r="L27" s="410">
        <v>0.63</v>
      </c>
      <c r="M27"/>
      <c r="N27"/>
      <c r="O27"/>
      <c r="P27"/>
      <c r="Q27"/>
      <c r="R27"/>
      <c r="S27"/>
      <c r="T27"/>
      <c r="U27"/>
      <c r="V27"/>
    </row>
    <row r="28" spans="1:22" s="157" customFormat="1" x14ac:dyDescent="0.3">
      <c r="A28" s="447" t="s">
        <v>12</v>
      </c>
      <c r="B28" s="447" t="s">
        <v>666</v>
      </c>
      <c r="C28" s="448"/>
      <c r="D28" s="449"/>
      <c r="E28" s="428"/>
      <c r="F28" s="448">
        <v>0.1</v>
      </c>
      <c r="G28" s="428">
        <v>0.1</v>
      </c>
      <c r="H28" s="448">
        <v>0.05</v>
      </c>
      <c r="I28" s="428">
        <v>0.05</v>
      </c>
      <c r="J28" s="448"/>
      <c r="K28" s="428"/>
      <c r="L28" s="405">
        <v>0.15000000000000002</v>
      </c>
      <c r="M28"/>
      <c r="N28"/>
      <c r="O28"/>
      <c r="P28"/>
      <c r="Q28"/>
      <c r="R28"/>
      <c r="S28"/>
      <c r="T28"/>
      <c r="U28"/>
      <c r="V28"/>
    </row>
    <row r="29" spans="1:22" s="157" customFormat="1" x14ac:dyDescent="0.3">
      <c r="A29" s="453"/>
      <c r="B29" s="450" t="s">
        <v>687</v>
      </c>
      <c r="C29" s="451"/>
      <c r="D29" s="452"/>
      <c r="E29" s="429"/>
      <c r="F29" s="451">
        <v>0.30000000000000004</v>
      </c>
      <c r="G29" s="429">
        <v>0.30000000000000004</v>
      </c>
      <c r="H29" s="451"/>
      <c r="I29" s="429"/>
      <c r="J29" s="451"/>
      <c r="K29" s="429"/>
      <c r="L29" s="406">
        <v>0.30000000000000004</v>
      </c>
      <c r="M29"/>
      <c r="N29"/>
      <c r="O29"/>
      <c r="P29"/>
      <c r="Q29"/>
      <c r="R29"/>
      <c r="S29"/>
      <c r="T29"/>
      <c r="U29"/>
      <c r="V29"/>
    </row>
    <row r="30" spans="1:22" s="157" customFormat="1" ht="24.75" customHeight="1" x14ac:dyDescent="0.3">
      <c r="A30" s="483" t="s">
        <v>271</v>
      </c>
      <c r="B30" s="484"/>
      <c r="C30" s="485"/>
      <c r="D30" s="486"/>
      <c r="E30" s="409"/>
      <c r="F30" s="485">
        <v>0.4</v>
      </c>
      <c r="G30" s="409">
        <v>0.4</v>
      </c>
      <c r="H30" s="485">
        <v>0.05</v>
      </c>
      <c r="I30" s="409">
        <v>0.05</v>
      </c>
      <c r="J30" s="485"/>
      <c r="K30" s="409"/>
      <c r="L30" s="410">
        <v>0.45000000000000007</v>
      </c>
      <c r="M30"/>
      <c r="N30"/>
      <c r="O30"/>
      <c r="P30"/>
      <c r="Q30"/>
      <c r="R30"/>
      <c r="S30"/>
      <c r="T30"/>
      <c r="U30"/>
      <c r="V30"/>
    </row>
    <row r="31" spans="1:22" s="157" customFormat="1" ht="24.75" customHeight="1" x14ac:dyDescent="0.3">
      <c r="A31" s="447" t="s">
        <v>54</v>
      </c>
      <c r="B31" s="447" t="s">
        <v>340</v>
      </c>
      <c r="C31" s="448"/>
      <c r="D31" s="449"/>
      <c r="E31" s="428"/>
      <c r="F31" s="448"/>
      <c r="G31" s="428"/>
      <c r="H31" s="448"/>
      <c r="I31" s="428"/>
      <c r="J31" s="448">
        <v>0.2</v>
      </c>
      <c r="K31" s="428">
        <v>0.2</v>
      </c>
      <c r="L31" s="405">
        <v>0.2</v>
      </c>
      <c r="M31"/>
      <c r="N31"/>
      <c r="O31"/>
      <c r="P31"/>
      <c r="Q31"/>
      <c r="R31"/>
      <c r="S31"/>
      <c r="T31"/>
      <c r="U31"/>
      <c r="V31"/>
    </row>
    <row r="32" spans="1:22" s="157" customFormat="1" x14ac:dyDescent="0.3">
      <c r="A32" s="483" t="s">
        <v>253</v>
      </c>
      <c r="B32" s="484"/>
      <c r="C32" s="485"/>
      <c r="D32" s="486"/>
      <c r="E32" s="409"/>
      <c r="F32" s="485"/>
      <c r="G32" s="409"/>
      <c r="H32" s="485"/>
      <c r="I32" s="409"/>
      <c r="J32" s="485">
        <v>0.2</v>
      </c>
      <c r="K32" s="409">
        <v>0.2</v>
      </c>
      <c r="L32" s="410">
        <v>0.2</v>
      </c>
      <c r="M32"/>
      <c r="N32"/>
      <c r="O32"/>
      <c r="P32"/>
      <c r="Q32"/>
      <c r="R32"/>
      <c r="S32"/>
      <c r="T32"/>
      <c r="U32"/>
      <c r="V32"/>
    </row>
    <row r="33" spans="1:22" s="157" customFormat="1" x14ac:dyDescent="0.3">
      <c r="A33" s="447" t="s">
        <v>60</v>
      </c>
      <c r="B33" s="447" t="s">
        <v>695</v>
      </c>
      <c r="C33" s="448"/>
      <c r="D33" s="449"/>
      <c r="E33" s="428"/>
      <c r="F33" s="448"/>
      <c r="G33" s="428"/>
      <c r="H33" s="448">
        <v>0.15</v>
      </c>
      <c r="I33" s="428">
        <v>0.15</v>
      </c>
      <c r="J33" s="448"/>
      <c r="K33" s="428"/>
      <c r="L33" s="405">
        <v>0.15</v>
      </c>
      <c r="M33"/>
      <c r="N33"/>
      <c r="O33"/>
      <c r="P33"/>
      <c r="Q33"/>
      <c r="R33"/>
      <c r="S33"/>
      <c r="T33"/>
      <c r="U33"/>
      <c r="V33"/>
    </row>
    <row r="34" spans="1:22" s="157" customFormat="1" ht="36.75" customHeight="1" x14ac:dyDescent="0.3">
      <c r="A34" s="453"/>
      <c r="B34" s="450" t="s">
        <v>696</v>
      </c>
      <c r="C34" s="451"/>
      <c r="D34" s="452"/>
      <c r="E34" s="429"/>
      <c r="F34" s="451"/>
      <c r="G34" s="429"/>
      <c r="H34" s="451">
        <v>0.15</v>
      </c>
      <c r="I34" s="429">
        <v>0.15</v>
      </c>
      <c r="J34" s="451"/>
      <c r="K34" s="429"/>
      <c r="L34" s="406">
        <v>0.15</v>
      </c>
      <c r="M34"/>
      <c r="N34"/>
      <c r="O34"/>
      <c r="P34"/>
      <c r="Q34"/>
      <c r="R34"/>
      <c r="S34"/>
      <c r="T34"/>
      <c r="U34"/>
      <c r="V34"/>
    </row>
    <row r="35" spans="1:22" s="157" customFormat="1" ht="36.75" customHeight="1" x14ac:dyDescent="0.3">
      <c r="A35" s="483" t="s">
        <v>943</v>
      </c>
      <c r="B35" s="484"/>
      <c r="C35" s="485"/>
      <c r="D35" s="486"/>
      <c r="E35" s="409"/>
      <c r="F35" s="485"/>
      <c r="G35" s="409"/>
      <c r="H35" s="485">
        <v>0.3</v>
      </c>
      <c r="I35" s="409">
        <v>0.3</v>
      </c>
      <c r="J35" s="485"/>
      <c r="K35" s="409"/>
      <c r="L35" s="410">
        <v>0.3</v>
      </c>
      <c r="M35"/>
      <c r="N35"/>
      <c r="O35"/>
      <c r="P35"/>
      <c r="Q35"/>
      <c r="R35"/>
      <c r="S35"/>
      <c r="T35"/>
      <c r="U35"/>
      <c r="V35"/>
    </row>
    <row r="36" spans="1:22" s="157" customFormat="1" ht="36.75" customHeight="1" x14ac:dyDescent="0.3">
      <c r="A36" s="447" t="s">
        <v>15</v>
      </c>
      <c r="B36" s="447" t="s">
        <v>706</v>
      </c>
      <c r="C36" s="448"/>
      <c r="D36" s="449"/>
      <c r="E36" s="428"/>
      <c r="F36" s="448"/>
      <c r="G36" s="428"/>
      <c r="H36" s="448">
        <v>0.1</v>
      </c>
      <c r="I36" s="428">
        <v>0.1</v>
      </c>
      <c r="J36" s="448"/>
      <c r="K36" s="428"/>
      <c r="L36" s="405">
        <v>0.1</v>
      </c>
      <c r="M36"/>
      <c r="N36"/>
      <c r="O36"/>
      <c r="P36"/>
      <c r="Q36"/>
      <c r="R36"/>
      <c r="S36"/>
      <c r="T36"/>
      <c r="U36"/>
      <c r="V36"/>
    </row>
    <row r="37" spans="1:22" s="157" customFormat="1" ht="36.75" customHeight="1" x14ac:dyDescent="0.3">
      <c r="A37" s="483" t="s">
        <v>944</v>
      </c>
      <c r="B37" s="484"/>
      <c r="C37" s="485"/>
      <c r="D37" s="486"/>
      <c r="E37" s="409"/>
      <c r="F37" s="485"/>
      <c r="G37" s="409"/>
      <c r="H37" s="485">
        <v>0.1</v>
      </c>
      <c r="I37" s="409">
        <v>0.1</v>
      </c>
      <c r="J37" s="485"/>
      <c r="K37" s="409"/>
      <c r="L37" s="410">
        <v>0.1</v>
      </c>
      <c r="M37"/>
      <c r="N37"/>
      <c r="O37"/>
      <c r="P37"/>
      <c r="Q37"/>
      <c r="R37"/>
      <c r="S37"/>
      <c r="T37"/>
      <c r="U37"/>
      <c r="V37"/>
    </row>
    <row r="38" spans="1:22" s="157" customFormat="1" x14ac:dyDescent="0.3">
      <c r="A38" s="447" t="s">
        <v>53</v>
      </c>
      <c r="B38" s="447" t="s">
        <v>119</v>
      </c>
      <c r="C38" s="448"/>
      <c r="D38" s="449"/>
      <c r="E38" s="428"/>
      <c r="F38" s="448"/>
      <c r="G38" s="428"/>
      <c r="H38" s="448"/>
      <c r="I38" s="428"/>
      <c r="J38" s="448">
        <v>0.3</v>
      </c>
      <c r="K38" s="428">
        <v>0.3</v>
      </c>
      <c r="L38" s="405">
        <v>0.3</v>
      </c>
      <c r="M38"/>
      <c r="N38"/>
      <c r="O38"/>
      <c r="P38"/>
      <c r="Q38"/>
      <c r="R38"/>
      <c r="S38"/>
      <c r="T38"/>
      <c r="U38"/>
      <c r="V38"/>
    </row>
    <row r="39" spans="1:22" s="157" customFormat="1" x14ac:dyDescent="0.3">
      <c r="A39" s="453"/>
      <c r="B39" s="450" t="s">
        <v>291</v>
      </c>
      <c r="C39" s="451"/>
      <c r="D39" s="452"/>
      <c r="E39" s="429"/>
      <c r="F39" s="451"/>
      <c r="G39" s="429"/>
      <c r="H39" s="451"/>
      <c r="I39" s="429"/>
      <c r="J39" s="451">
        <v>0.2</v>
      </c>
      <c r="K39" s="429">
        <v>0.2</v>
      </c>
      <c r="L39" s="406">
        <v>0.2</v>
      </c>
      <c r="M39"/>
      <c r="N39"/>
      <c r="O39"/>
      <c r="P39"/>
      <c r="Q39"/>
      <c r="R39"/>
      <c r="S39"/>
      <c r="T39"/>
      <c r="U39"/>
      <c r="V39"/>
    </row>
    <row r="40" spans="1:22" s="157" customFormat="1" x14ac:dyDescent="0.3">
      <c r="A40" s="453"/>
      <c r="B40" s="450" t="s">
        <v>321</v>
      </c>
      <c r="C40" s="451"/>
      <c r="D40" s="452"/>
      <c r="E40" s="429"/>
      <c r="F40" s="451"/>
      <c r="G40" s="429"/>
      <c r="H40" s="451"/>
      <c r="I40" s="429"/>
      <c r="J40" s="451">
        <v>0.25</v>
      </c>
      <c r="K40" s="429">
        <v>0.25</v>
      </c>
      <c r="L40" s="406">
        <v>0.25</v>
      </c>
      <c r="M40"/>
      <c r="N40"/>
      <c r="O40"/>
      <c r="P40"/>
      <c r="Q40"/>
      <c r="R40"/>
      <c r="S40"/>
      <c r="T40"/>
      <c r="U40"/>
      <c r="V40"/>
    </row>
    <row r="41" spans="1:22" s="157" customFormat="1" x14ac:dyDescent="0.3">
      <c r="A41" s="453"/>
      <c r="B41" s="450" t="s">
        <v>544</v>
      </c>
      <c r="C41" s="451"/>
      <c r="D41" s="452"/>
      <c r="E41" s="429"/>
      <c r="F41" s="451"/>
      <c r="G41" s="429"/>
      <c r="H41" s="451"/>
      <c r="I41" s="429"/>
      <c r="J41" s="451">
        <v>0.4</v>
      </c>
      <c r="K41" s="429">
        <v>0.4</v>
      </c>
      <c r="L41" s="406">
        <v>0.4</v>
      </c>
      <c r="M41"/>
      <c r="N41"/>
      <c r="O41"/>
      <c r="P41"/>
      <c r="Q41"/>
      <c r="R41"/>
      <c r="S41"/>
      <c r="T41"/>
      <c r="U41"/>
      <c r="V41"/>
    </row>
    <row r="42" spans="1:22" s="157" customFormat="1" x14ac:dyDescent="0.3">
      <c r="A42" s="453"/>
      <c r="B42" s="450" t="s">
        <v>542</v>
      </c>
      <c r="C42" s="451"/>
      <c r="D42" s="452"/>
      <c r="E42" s="429"/>
      <c r="F42" s="451"/>
      <c r="G42" s="429"/>
      <c r="H42" s="451"/>
      <c r="I42" s="429"/>
      <c r="J42" s="451">
        <v>0.4</v>
      </c>
      <c r="K42" s="429">
        <v>0.4</v>
      </c>
      <c r="L42" s="406">
        <v>0.4</v>
      </c>
      <c r="M42"/>
      <c r="N42"/>
      <c r="O42"/>
      <c r="P42"/>
      <c r="Q42"/>
      <c r="R42"/>
      <c r="S42"/>
      <c r="T42"/>
      <c r="U42"/>
      <c r="V42"/>
    </row>
    <row r="43" spans="1:22" s="157" customFormat="1" x14ac:dyDescent="0.3">
      <c r="A43" s="453"/>
      <c r="B43" s="450" t="s">
        <v>940</v>
      </c>
      <c r="C43" s="451"/>
      <c r="D43" s="452"/>
      <c r="E43" s="429"/>
      <c r="F43" s="451"/>
      <c r="G43" s="429"/>
      <c r="H43" s="451"/>
      <c r="I43" s="429"/>
      <c r="J43" s="451">
        <v>0.2</v>
      </c>
      <c r="K43" s="429">
        <v>0.2</v>
      </c>
      <c r="L43" s="406">
        <v>0.2</v>
      </c>
      <c r="M43"/>
      <c r="N43"/>
      <c r="O43"/>
      <c r="P43"/>
      <c r="Q43"/>
      <c r="R43"/>
      <c r="S43"/>
      <c r="T43"/>
      <c r="U43"/>
      <c r="V43"/>
    </row>
    <row r="44" spans="1:22" x14ac:dyDescent="0.3">
      <c r="A44" s="483" t="s">
        <v>254</v>
      </c>
      <c r="B44" s="484"/>
      <c r="C44" s="485"/>
      <c r="D44" s="486"/>
      <c r="E44" s="409"/>
      <c r="F44" s="485"/>
      <c r="G44" s="409"/>
      <c r="H44" s="485"/>
      <c r="I44" s="409"/>
      <c r="J44" s="485">
        <v>1.7499999999999998</v>
      </c>
      <c r="K44" s="409">
        <v>1.7499999999999998</v>
      </c>
      <c r="L44" s="410">
        <v>1.7499999999999998</v>
      </c>
    </row>
    <row r="45" spans="1:22" x14ac:dyDescent="0.3">
      <c r="A45" s="447" t="s">
        <v>74</v>
      </c>
      <c r="B45" s="447" t="s">
        <v>654</v>
      </c>
      <c r="C45" s="448"/>
      <c r="D45" s="449"/>
      <c r="E45" s="428"/>
      <c r="F45" s="448">
        <v>0.05</v>
      </c>
      <c r="G45" s="428">
        <v>0.05</v>
      </c>
      <c r="H45" s="448">
        <v>0.25</v>
      </c>
      <c r="I45" s="428">
        <v>0.25</v>
      </c>
      <c r="J45" s="448"/>
      <c r="K45" s="428"/>
      <c r="L45" s="405">
        <v>0.3</v>
      </c>
    </row>
    <row r="46" spans="1:22" x14ac:dyDescent="0.3">
      <c r="A46" s="483" t="s">
        <v>639</v>
      </c>
      <c r="B46" s="484"/>
      <c r="C46" s="485"/>
      <c r="D46" s="486"/>
      <c r="E46" s="409"/>
      <c r="F46" s="485">
        <v>0.05</v>
      </c>
      <c r="G46" s="409">
        <v>0.05</v>
      </c>
      <c r="H46" s="485">
        <v>0.25</v>
      </c>
      <c r="I46" s="409">
        <v>0.25</v>
      </c>
      <c r="J46" s="485"/>
      <c r="K46" s="409"/>
      <c r="L46" s="410">
        <v>0.3</v>
      </c>
    </row>
    <row r="47" spans="1:22" x14ac:dyDescent="0.3">
      <c r="A47" s="447" t="s">
        <v>18</v>
      </c>
      <c r="B47" s="447" t="s">
        <v>325</v>
      </c>
      <c r="C47" s="448"/>
      <c r="D47" s="449"/>
      <c r="E47" s="428"/>
      <c r="F47" s="448"/>
      <c r="G47" s="428"/>
      <c r="H47" s="448">
        <v>0.18</v>
      </c>
      <c r="I47" s="428">
        <v>0.18</v>
      </c>
      <c r="J47" s="448"/>
      <c r="K47" s="428"/>
      <c r="L47" s="405">
        <v>0.18</v>
      </c>
    </row>
    <row r="48" spans="1:22" x14ac:dyDescent="0.3">
      <c r="A48" s="453"/>
      <c r="B48" s="450" t="s">
        <v>324</v>
      </c>
      <c r="C48" s="451"/>
      <c r="D48" s="452"/>
      <c r="E48" s="429"/>
      <c r="F48" s="451"/>
      <c r="G48" s="429"/>
      <c r="H48" s="451">
        <v>0.18</v>
      </c>
      <c r="I48" s="429">
        <v>0.18</v>
      </c>
      <c r="J48" s="451"/>
      <c r="K48" s="429"/>
      <c r="L48" s="406">
        <v>0.18</v>
      </c>
    </row>
    <row r="49" spans="1:12" x14ac:dyDescent="0.3">
      <c r="A49" s="453"/>
      <c r="B49" s="450" t="s">
        <v>582</v>
      </c>
      <c r="C49" s="451"/>
      <c r="D49" s="452"/>
      <c r="E49" s="429"/>
      <c r="F49" s="451"/>
      <c r="G49" s="429"/>
      <c r="H49" s="451">
        <v>0.2</v>
      </c>
      <c r="I49" s="429">
        <v>0.2</v>
      </c>
      <c r="J49" s="451"/>
      <c r="K49" s="429"/>
      <c r="L49" s="406">
        <v>0.2</v>
      </c>
    </row>
    <row r="50" spans="1:12" x14ac:dyDescent="0.3">
      <c r="A50" s="483" t="s">
        <v>265</v>
      </c>
      <c r="B50" s="484"/>
      <c r="C50" s="485"/>
      <c r="D50" s="486"/>
      <c r="E50" s="409"/>
      <c r="F50" s="485"/>
      <c r="G50" s="409"/>
      <c r="H50" s="485">
        <v>0.56000000000000005</v>
      </c>
      <c r="I50" s="409">
        <v>0.56000000000000005</v>
      </c>
      <c r="J50" s="485"/>
      <c r="K50" s="409"/>
      <c r="L50" s="410">
        <v>0.56000000000000005</v>
      </c>
    </row>
    <row r="51" spans="1:12" x14ac:dyDescent="0.3">
      <c r="A51" s="447" t="s">
        <v>42</v>
      </c>
      <c r="B51" s="447" t="s">
        <v>112</v>
      </c>
      <c r="C51" s="448"/>
      <c r="D51" s="449"/>
      <c r="E51" s="428"/>
      <c r="F51" s="448"/>
      <c r="G51" s="428"/>
      <c r="H51" s="448"/>
      <c r="I51" s="428"/>
      <c r="J51" s="448">
        <v>0.12</v>
      </c>
      <c r="K51" s="428">
        <v>0.12</v>
      </c>
      <c r="L51" s="405">
        <v>0.12</v>
      </c>
    </row>
    <row r="52" spans="1:12" x14ac:dyDescent="0.3">
      <c r="A52" s="453"/>
      <c r="B52" s="450" t="s">
        <v>614</v>
      </c>
      <c r="C52" s="451"/>
      <c r="D52" s="452"/>
      <c r="E52" s="429"/>
      <c r="F52" s="451"/>
      <c r="G52" s="429"/>
      <c r="H52" s="451"/>
      <c r="I52" s="429"/>
      <c r="J52" s="451">
        <v>0.1</v>
      </c>
      <c r="K52" s="429">
        <v>0.1</v>
      </c>
      <c r="L52" s="406">
        <v>0.1</v>
      </c>
    </row>
    <row r="53" spans="1:12" x14ac:dyDescent="0.3">
      <c r="A53" s="453"/>
      <c r="B53" s="450" t="s">
        <v>536</v>
      </c>
      <c r="C53" s="451"/>
      <c r="D53" s="452"/>
      <c r="E53" s="429"/>
      <c r="F53" s="451"/>
      <c r="G53" s="429"/>
      <c r="H53" s="451"/>
      <c r="I53" s="429"/>
      <c r="J53" s="451">
        <v>0.5</v>
      </c>
      <c r="K53" s="429">
        <v>0.5</v>
      </c>
      <c r="L53" s="406">
        <v>0.5</v>
      </c>
    </row>
    <row r="54" spans="1:12" x14ac:dyDescent="0.3">
      <c r="A54" s="453"/>
      <c r="B54" s="450" t="s">
        <v>520</v>
      </c>
      <c r="C54" s="451"/>
      <c r="D54" s="452"/>
      <c r="E54" s="429"/>
      <c r="F54" s="451"/>
      <c r="G54" s="429"/>
      <c r="H54" s="451"/>
      <c r="I54" s="429"/>
      <c r="J54" s="451">
        <v>0.15000000000000002</v>
      </c>
      <c r="K54" s="429">
        <v>0.15000000000000002</v>
      </c>
      <c r="L54" s="406">
        <v>0.15000000000000002</v>
      </c>
    </row>
    <row r="55" spans="1:12" x14ac:dyDescent="0.3">
      <c r="A55" s="453"/>
      <c r="B55" s="450" t="s">
        <v>538</v>
      </c>
      <c r="C55" s="451"/>
      <c r="D55" s="452"/>
      <c r="E55" s="429"/>
      <c r="F55" s="451"/>
      <c r="G55" s="429"/>
      <c r="H55" s="451"/>
      <c r="I55" s="429"/>
      <c r="J55" s="451">
        <v>0.45</v>
      </c>
      <c r="K55" s="429">
        <v>0.45</v>
      </c>
      <c r="L55" s="406">
        <v>0.45</v>
      </c>
    </row>
    <row r="56" spans="1:12" x14ac:dyDescent="0.3">
      <c r="A56" s="453"/>
      <c r="B56" s="450" t="s">
        <v>615</v>
      </c>
      <c r="C56" s="451"/>
      <c r="D56" s="452"/>
      <c r="E56" s="429"/>
      <c r="F56" s="451"/>
      <c r="G56" s="429"/>
      <c r="H56" s="451"/>
      <c r="I56" s="429"/>
      <c r="J56" s="451">
        <v>0.5</v>
      </c>
      <c r="K56" s="429">
        <v>0.5</v>
      </c>
      <c r="L56" s="406">
        <v>0.5</v>
      </c>
    </row>
    <row r="57" spans="1:12" x14ac:dyDescent="0.3">
      <c r="A57" s="453"/>
      <c r="B57" s="450" t="s">
        <v>837</v>
      </c>
      <c r="C57" s="451"/>
      <c r="D57" s="452"/>
      <c r="E57" s="429"/>
      <c r="F57" s="451"/>
      <c r="G57" s="429"/>
      <c r="H57" s="451"/>
      <c r="I57" s="429"/>
      <c r="J57" s="451">
        <v>0.35</v>
      </c>
      <c r="K57" s="429">
        <v>0.35</v>
      </c>
      <c r="L57" s="406">
        <v>0.35</v>
      </c>
    </row>
    <row r="58" spans="1:12" x14ac:dyDescent="0.3">
      <c r="A58" s="453"/>
      <c r="B58" s="450" t="s">
        <v>841</v>
      </c>
      <c r="C58" s="451"/>
      <c r="D58" s="452"/>
      <c r="E58" s="429"/>
      <c r="F58" s="451"/>
      <c r="G58" s="429"/>
      <c r="H58" s="451"/>
      <c r="I58" s="429"/>
      <c r="J58" s="451">
        <v>0.2</v>
      </c>
      <c r="K58" s="429">
        <v>0.2</v>
      </c>
      <c r="L58" s="406">
        <v>0.2</v>
      </c>
    </row>
    <row r="59" spans="1:12" x14ac:dyDescent="0.3">
      <c r="A59" s="483" t="s">
        <v>255</v>
      </c>
      <c r="B59" s="484"/>
      <c r="C59" s="485"/>
      <c r="D59" s="486"/>
      <c r="E59" s="409"/>
      <c r="F59" s="485"/>
      <c r="G59" s="409"/>
      <c r="H59" s="485"/>
      <c r="I59" s="409"/>
      <c r="J59" s="485">
        <v>2.37</v>
      </c>
      <c r="K59" s="409">
        <v>2.37</v>
      </c>
      <c r="L59" s="410">
        <v>2.37</v>
      </c>
    </row>
    <row r="60" spans="1:12" x14ac:dyDescent="0.3">
      <c r="A60" s="447" t="s">
        <v>217</v>
      </c>
      <c r="B60" s="447" t="s">
        <v>866</v>
      </c>
      <c r="C60" s="448"/>
      <c r="D60" s="449"/>
      <c r="E60" s="428"/>
      <c r="F60" s="448">
        <v>0.3</v>
      </c>
      <c r="G60" s="428">
        <v>0.3</v>
      </c>
      <c r="H60" s="448"/>
      <c r="I60" s="428"/>
      <c r="J60" s="448"/>
      <c r="K60" s="428"/>
      <c r="L60" s="405">
        <v>0.3</v>
      </c>
    </row>
    <row r="61" spans="1:12" x14ac:dyDescent="0.3">
      <c r="A61" s="483" t="s">
        <v>266</v>
      </c>
      <c r="B61" s="484"/>
      <c r="C61" s="485"/>
      <c r="D61" s="486"/>
      <c r="E61" s="409"/>
      <c r="F61" s="485">
        <v>0.3</v>
      </c>
      <c r="G61" s="409">
        <v>0.3</v>
      </c>
      <c r="H61" s="485"/>
      <c r="I61" s="409"/>
      <c r="J61" s="485"/>
      <c r="K61" s="409"/>
      <c r="L61" s="410">
        <v>0.3</v>
      </c>
    </row>
    <row r="62" spans="1:12" x14ac:dyDescent="0.3">
      <c r="A62" s="447" t="s">
        <v>44</v>
      </c>
      <c r="B62" s="447" t="s">
        <v>556</v>
      </c>
      <c r="C62" s="448"/>
      <c r="D62" s="449"/>
      <c r="E62" s="428"/>
      <c r="F62" s="448"/>
      <c r="G62" s="428"/>
      <c r="H62" s="448"/>
      <c r="I62" s="428"/>
      <c r="J62" s="448">
        <v>0.26</v>
      </c>
      <c r="K62" s="428">
        <v>0.26</v>
      </c>
      <c r="L62" s="405">
        <v>0.26</v>
      </c>
    </row>
    <row r="63" spans="1:12" x14ac:dyDescent="0.3">
      <c r="A63" s="453"/>
      <c r="B63" s="450" t="s">
        <v>757</v>
      </c>
      <c r="C63" s="451"/>
      <c r="D63" s="452"/>
      <c r="E63" s="429"/>
      <c r="F63" s="451"/>
      <c r="G63" s="429"/>
      <c r="H63" s="451"/>
      <c r="I63" s="429"/>
      <c r="J63" s="451">
        <v>0.4</v>
      </c>
      <c r="K63" s="429">
        <v>0.4</v>
      </c>
      <c r="L63" s="406">
        <v>0.4</v>
      </c>
    </row>
    <row r="64" spans="1:12" x14ac:dyDescent="0.3">
      <c r="A64" s="483" t="s">
        <v>256</v>
      </c>
      <c r="B64" s="484"/>
      <c r="C64" s="485"/>
      <c r="D64" s="486"/>
      <c r="E64" s="409"/>
      <c r="F64" s="485"/>
      <c r="G64" s="409"/>
      <c r="H64" s="485"/>
      <c r="I64" s="409"/>
      <c r="J64" s="485">
        <v>0.66</v>
      </c>
      <c r="K64" s="409">
        <v>0.66</v>
      </c>
      <c r="L64" s="410">
        <v>0.66</v>
      </c>
    </row>
    <row r="65" spans="1:12" x14ac:dyDescent="0.3">
      <c r="A65" s="447" t="s">
        <v>216</v>
      </c>
      <c r="B65" s="447" t="s">
        <v>111</v>
      </c>
      <c r="C65" s="448"/>
      <c r="D65" s="449"/>
      <c r="E65" s="428"/>
      <c r="F65" s="448"/>
      <c r="G65" s="428"/>
      <c r="H65" s="448"/>
      <c r="I65" s="428"/>
      <c r="J65" s="448">
        <v>4.4999999999999998E-2</v>
      </c>
      <c r="K65" s="428">
        <v>4.4999999999999998E-2</v>
      </c>
      <c r="L65" s="405">
        <v>4.4999999999999998E-2</v>
      </c>
    </row>
    <row r="66" spans="1:12" x14ac:dyDescent="0.3">
      <c r="A66" s="453"/>
      <c r="B66" s="450" t="s">
        <v>929</v>
      </c>
      <c r="C66" s="451"/>
      <c r="D66" s="452"/>
      <c r="E66" s="429"/>
      <c r="F66" s="451"/>
      <c r="G66" s="429"/>
      <c r="H66" s="451"/>
      <c r="I66" s="429"/>
      <c r="J66" s="451">
        <v>0.30000000000000004</v>
      </c>
      <c r="K66" s="429">
        <v>0.30000000000000004</v>
      </c>
      <c r="L66" s="406">
        <v>0.30000000000000004</v>
      </c>
    </row>
    <row r="67" spans="1:12" x14ac:dyDescent="0.3">
      <c r="A67" s="453"/>
      <c r="B67" s="450" t="s">
        <v>468</v>
      </c>
      <c r="C67" s="451"/>
      <c r="D67" s="452"/>
      <c r="E67" s="429"/>
      <c r="F67" s="451"/>
      <c r="G67" s="429"/>
      <c r="H67" s="451"/>
      <c r="I67" s="429"/>
      <c r="J67" s="451">
        <v>0.2</v>
      </c>
      <c r="K67" s="429">
        <v>0.2</v>
      </c>
      <c r="L67" s="406">
        <v>0.2</v>
      </c>
    </row>
    <row r="68" spans="1:12" x14ac:dyDescent="0.3">
      <c r="A68" s="453"/>
      <c r="B68" s="450" t="s">
        <v>931</v>
      </c>
      <c r="C68" s="451"/>
      <c r="D68" s="452"/>
      <c r="E68" s="429"/>
      <c r="F68" s="451"/>
      <c r="G68" s="429"/>
      <c r="H68" s="451"/>
      <c r="I68" s="429"/>
      <c r="J68" s="451">
        <v>0.2</v>
      </c>
      <c r="K68" s="429">
        <v>0.2</v>
      </c>
      <c r="L68" s="406">
        <v>0.2</v>
      </c>
    </row>
    <row r="69" spans="1:12" x14ac:dyDescent="0.3">
      <c r="A69" s="453"/>
      <c r="B69" s="450" t="s">
        <v>932</v>
      </c>
      <c r="C69" s="451"/>
      <c r="D69" s="452"/>
      <c r="E69" s="429"/>
      <c r="F69" s="451"/>
      <c r="G69" s="429"/>
      <c r="H69" s="451"/>
      <c r="I69" s="429"/>
      <c r="J69" s="451">
        <v>0.2</v>
      </c>
      <c r="K69" s="429">
        <v>0.2</v>
      </c>
      <c r="L69" s="406">
        <v>0.2</v>
      </c>
    </row>
    <row r="70" spans="1:12" x14ac:dyDescent="0.3">
      <c r="A70" s="453"/>
      <c r="B70" s="450" t="s">
        <v>934</v>
      </c>
      <c r="C70" s="451"/>
      <c r="D70" s="452"/>
      <c r="E70" s="429"/>
      <c r="F70" s="451"/>
      <c r="G70" s="429"/>
      <c r="H70" s="451"/>
      <c r="I70" s="429"/>
      <c r="J70" s="451">
        <v>0.3</v>
      </c>
      <c r="K70" s="429">
        <v>0.3</v>
      </c>
      <c r="L70" s="406">
        <v>0.3</v>
      </c>
    </row>
    <row r="71" spans="1:12" x14ac:dyDescent="0.3">
      <c r="A71" s="453"/>
      <c r="B71" s="450" t="s">
        <v>927</v>
      </c>
      <c r="C71" s="451"/>
      <c r="D71" s="452"/>
      <c r="E71" s="429"/>
      <c r="F71" s="451"/>
      <c r="G71" s="429"/>
      <c r="H71" s="451"/>
      <c r="I71" s="429"/>
      <c r="J71" s="451">
        <v>0.2</v>
      </c>
      <c r="K71" s="429">
        <v>0.2</v>
      </c>
      <c r="L71" s="406">
        <v>0.2</v>
      </c>
    </row>
    <row r="72" spans="1:12" x14ac:dyDescent="0.3">
      <c r="A72" s="453"/>
      <c r="B72" s="450" t="s">
        <v>937</v>
      </c>
      <c r="C72" s="451"/>
      <c r="D72" s="452"/>
      <c r="E72" s="429"/>
      <c r="F72" s="451"/>
      <c r="G72" s="429"/>
      <c r="H72" s="451"/>
      <c r="I72" s="429"/>
      <c r="J72" s="451">
        <v>0.1</v>
      </c>
      <c r="K72" s="429">
        <v>0.1</v>
      </c>
      <c r="L72" s="406">
        <v>0.1</v>
      </c>
    </row>
    <row r="73" spans="1:12" x14ac:dyDescent="0.3">
      <c r="A73" s="453"/>
      <c r="B73" s="450" t="s">
        <v>938</v>
      </c>
      <c r="C73" s="451"/>
      <c r="D73" s="452"/>
      <c r="E73" s="429"/>
      <c r="F73" s="451"/>
      <c r="G73" s="429"/>
      <c r="H73" s="451"/>
      <c r="I73" s="429"/>
      <c r="J73" s="451">
        <v>0.1</v>
      </c>
      <c r="K73" s="429">
        <v>0.1</v>
      </c>
      <c r="L73" s="406">
        <v>0.1</v>
      </c>
    </row>
    <row r="74" spans="1:12" x14ac:dyDescent="0.3">
      <c r="A74" s="483" t="s">
        <v>257</v>
      </c>
      <c r="B74" s="484"/>
      <c r="C74" s="485"/>
      <c r="D74" s="486"/>
      <c r="E74" s="409"/>
      <c r="F74" s="485"/>
      <c r="G74" s="409"/>
      <c r="H74" s="485"/>
      <c r="I74" s="409"/>
      <c r="J74" s="485">
        <v>1.6450000000000002</v>
      </c>
      <c r="K74" s="409">
        <v>1.6450000000000002</v>
      </c>
      <c r="L74" s="410">
        <v>1.6450000000000002</v>
      </c>
    </row>
    <row r="75" spans="1:12" x14ac:dyDescent="0.3">
      <c r="A75" s="447" t="s">
        <v>98</v>
      </c>
      <c r="B75" s="447" t="s">
        <v>611</v>
      </c>
      <c r="C75" s="448"/>
      <c r="D75" s="449"/>
      <c r="E75" s="428"/>
      <c r="F75" s="448"/>
      <c r="G75" s="428"/>
      <c r="H75" s="448">
        <v>0.15000000000000002</v>
      </c>
      <c r="I75" s="428">
        <v>0.15000000000000002</v>
      </c>
      <c r="J75" s="448"/>
      <c r="K75" s="428"/>
      <c r="L75" s="405">
        <v>0.15000000000000002</v>
      </c>
    </row>
    <row r="76" spans="1:12" x14ac:dyDescent="0.3">
      <c r="A76" s="453"/>
      <c r="B76" s="450" t="s">
        <v>612</v>
      </c>
      <c r="C76" s="451"/>
      <c r="D76" s="452"/>
      <c r="E76" s="429"/>
      <c r="F76" s="451"/>
      <c r="G76" s="429"/>
      <c r="H76" s="451">
        <v>0.05</v>
      </c>
      <c r="I76" s="429">
        <v>0.05</v>
      </c>
      <c r="J76" s="451"/>
      <c r="K76" s="429"/>
      <c r="L76" s="406">
        <v>0.05</v>
      </c>
    </row>
    <row r="77" spans="1:12" x14ac:dyDescent="0.3">
      <c r="A77" s="453"/>
      <c r="B77" s="450" t="s">
        <v>686</v>
      </c>
      <c r="C77" s="451"/>
      <c r="D77" s="452"/>
      <c r="E77" s="429"/>
      <c r="F77" s="451"/>
      <c r="G77" s="429"/>
      <c r="H77" s="451">
        <v>0.05</v>
      </c>
      <c r="I77" s="429">
        <v>0.05</v>
      </c>
      <c r="J77" s="451"/>
      <c r="K77" s="429"/>
      <c r="L77" s="406">
        <v>0.05</v>
      </c>
    </row>
    <row r="78" spans="1:12" x14ac:dyDescent="0.3">
      <c r="A78" s="483" t="s">
        <v>267</v>
      </c>
      <c r="B78" s="484"/>
      <c r="C78" s="485"/>
      <c r="D78" s="486"/>
      <c r="E78" s="409"/>
      <c r="F78" s="485"/>
      <c r="G78" s="409"/>
      <c r="H78" s="485">
        <v>0.25</v>
      </c>
      <c r="I78" s="409">
        <v>0.25</v>
      </c>
      <c r="J78" s="485"/>
      <c r="K78" s="409"/>
      <c r="L78" s="410">
        <v>0.25</v>
      </c>
    </row>
    <row r="79" spans="1:12" x14ac:dyDescent="0.3">
      <c r="A79" s="447" t="s">
        <v>83</v>
      </c>
      <c r="B79" s="447" t="s">
        <v>577</v>
      </c>
      <c r="C79" s="448"/>
      <c r="D79" s="449"/>
      <c r="E79" s="428"/>
      <c r="F79" s="448"/>
      <c r="G79" s="428"/>
      <c r="H79" s="448"/>
      <c r="I79" s="428"/>
      <c r="J79" s="448">
        <v>0.18</v>
      </c>
      <c r="K79" s="428">
        <v>0.18</v>
      </c>
      <c r="L79" s="405">
        <v>0.18</v>
      </c>
    </row>
    <row r="80" spans="1:12" x14ac:dyDescent="0.3">
      <c r="A80" s="483" t="s">
        <v>261</v>
      </c>
      <c r="B80" s="484"/>
      <c r="C80" s="485"/>
      <c r="D80" s="486"/>
      <c r="E80" s="409"/>
      <c r="F80" s="485"/>
      <c r="G80" s="409"/>
      <c r="H80" s="485"/>
      <c r="I80" s="409"/>
      <c r="J80" s="485">
        <v>0.18</v>
      </c>
      <c r="K80" s="409">
        <v>0.18</v>
      </c>
      <c r="L80" s="410">
        <v>0.18</v>
      </c>
    </row>
    <row r="81" spans="1:12" x14ac:dyDescent="0.3">
      <c r="A81" s="447" t="s">
        <v>101</v>
      </c>
      <c r="B81" s="447" t="s">
        <v>102</v>
      </c>
      <c r="C81" s="448"/>
      <c r="D81" s="449"/>
      <c r="E81" s="428"/>
      <c r="F81" s="448"/>
      <c r="G81" s="428"/>
      <c r="H81" s="448">
        <v>0.01</v>
      </c>
      <c r="I81" s="428">
        <v>0.01</v>
      </c>
      <c r="J81" s="448"/>
      <c r="K81" s="428"/>
      <c r="L81" s="405">
        <v>0.01</v>
      </c>
    </row>
    <row r="82" spans="1:12" x14ac:dyDescent="0.3">
      <c r="A82" s="483" t="s">
        <v>272</v>
      </c>
      <c r="B82" s="484"/>
      <c r="C82" s="485"/>
      <c r="D82" s="486"/>
      <c r="E82" s="409"/>
      <c r="F82" s="485"/>
      <c r="G82" s="409"/>
      <c r="H82" s="485">
        <v>0.01</v>
      </c>
      <c r="I82" s="409">
        <v>0.01</v>
      </c>
      <c r="J82" s="485"/>
      <c r="K82" s="409"/>
      <c r="L82" s="410">
        <v>0.01</v>
      </c>
    </row>
    <row r="83" spans="1:12" x14ac:dyDescent="0.3">
      <c r="A83" s="447" t="s">
        <v>27</v>
      </c>
      <c r="B83" s="447" t="s">
        <v>797</v>
      </c>
      <c r="C83" s="448"/>
      <c r="D83" s="449"/>
      <c r="E83" s="428"/>
      <c r="F83" s="448">
        <v>0.30000000000000004</v>
      </c>
      <c r="G83" s="428">
        <v>0.30000000000000004</v>
      </c>
      <c r="H83" s="448"/>
      <c r="I83" s="428"/>
      <c r="J83" s="448"/>
      <c r="K83" s="428"/>
      <c r="L83" s="405">
        <v>0.30000000000000004</v>
      </c>
    </row>
    <row r="84" spans="1:12" x14ac:dyDescent="0.3">
      <c r="A84" s="453"/>
      <c r="B84" s="450" t="s">
        <v>802</v>
      </c>
      <c r="C84" s="451"/>
      <c r="D84" s="452"/>
      <c r="E84" s="429"/>
      <c r="F84" s="451"/>
      <c r="G84" s="429"/>
      <c r="H84" s="451">
        <v>0.2</v>
      </c>
      <c r="I84" s="429">
        <v>0.2</v>
      </c>
      <c r="J84" s="451"/>
      <c r="K84" s="429"/>
      <c r="L84" s="406">
        <v>0.2</v>
      </c>
    </row>
    <row r="85" spans="1:12" x14ac:dyDescent="0.3">
      <c r="A85" s="453"/>
      <c r="B85" s="450" t="s">
        <v>803</v>
      </c>
      <c r="C85" s="451"/>
      <c r="D85" s="452"/>
      <c r="E85" s="429"/>
      <c r="F85" s="451"/>
      <c r="G85" s="429"/>
      <c r="H85" s="451">
        <v>0.1</v>
      </c>
      <c r="I85" s="429">
        <v>0.1</v>
      </c>
      <c r="J85" s="451"/>
      <c r="K85" s="429"/>
      <c r="L85" s="406">
        <v>0.1</v>
      </c>
    </row>
    <row r="86" spans="1:12" x14ac:dyDescent="0.3">
      <c r="A86" s="453"/>
      <c r="B86" s="450" t="s">
        <v>804</v>
      </c>
      <c r="C86" s="451"/>
      <c r="D86" s="452"/>
      <c r="E86" s="429"/>
      <c r="F86" s="451"/>
      <c r="G86" s="429"/>
      <c r="H86" s="451">
        <v>0.4</v>
      </c>
      <c r="I86" s="429">
        <v>0.4</v>
      </c>
      <c r="J86" s="451"/>
      <c r="K86" s="429"/>
      <c r="L86" s="406">
        <v>0.4</v>
      </c>
    </row>
    <row r="87" spans="1:12" x14ac:dyDescent="0.3">
      <c r="A87" s="453"/>
      <c r="B87" s="450" t="s">
        <v>800</v>
      </c>
      <c r="C87" s="451"/>
      <c r="D87" s="452"/>
      <c r="E87" s="429"/>
      <c r="F87" s="451">
        <v>0.3</v>
      </c>
      <c r="G87" s="429">
        <v>0.3</v>
      </c>
      <c r="H87" s="451"/>
      <c r="I87" s="429"/>
      <c r="J87" s="451"/>
      <c r="K87" s="429"/>
      <c r="L87" s="406">
        <v>0.3</v>
      </c>
    </row>
    <row r="88" spans="1:12" x14ac:dyDescent="0.3">
      <c r="A88" s="483" t="s">
        <v>268</v>
      </c>
      <c r="B88" s="484"/>
      <c r="C88" s="485"/>
      <c r="D88" s="486"/>
      <c r="E88" s="409"/>
      <c r="F88" s="485">
        <v>0.60000000000000009</v>
      </c>
      <c r="G88" s="409">
        <v>0.60000000000000009</v>
      </c>
      <c r="H88" s="485">
        <v>0.70000000000000007</v>
      </c>
      <c r="I88" s="409">
        <v>0.70000000000000007</v>
      </c>
      <c r="J88" s="485"/>
      <c r="K88" s="409"/>
      <c r="L88" s="410">
        <v>1.3</v>
      </c>
    </row>
    <row r="89" spans="1:12" x14ac:dyDescent="0.3">
      <c r="A89" s="447" t="s">
        <v>47</v>
      </c>
      <c r="B89" s="447" t="s">
        <v>113</v>
      </c>
      <c r="C89" s="448"/>
      <c r="D89" s="449"/>
      <c r="E89" s="428"/>
      <c r="F89" s="448"/>
      <c r="G89" s="428"/>
      <c r="H89" s="448"/>
      <c r="I89" s="428"/>
      <c r="J89" s="448">
        <v>0.12</v>
      </c>
      <c r="K89" s="428">
        <v>0.12</v>
      </c>
      <c r="L89" s="405">
        <v>0.12</v>
      </c>
    </row>
    <row r="90" spans="1:12" x14ac:dyDescent="0.3">
      <c r="A90" s="453"/>
      <c r="B90" s="450" t="s">
        <v>587</v>
      </c>
      <c r="C90" s="451"/>
      <c r="D90" s="452"/>
      <c r="E90" s="429"/>
      <c r="F90" s="451"/>
      <c r="G90" s="429"/>
      <c r="H90" s="451"/>
      <c r="I90" s="429"/>
      <c r="J90" s="451">
        <v>0.2</v>
      </c>
      <c r="K90" s="429">
        <v>0.2</v>
      </c>
      <c r="L90" s="406">
        <v>0.2</v>
      </c>
    </row>
    <row r="91" spans="1:12" x14ac:dyDescent="0.3">
      <c r="A91" s="453"/>
      <c r="B91" s="450" t="s">
        <v>608</v>
      </c>
      <c r="C91" s="451"/>
      <c r="D91" s="452"/>
      <c r="E91" s="429"/>
      <c r="F91" s="451"/>
      <c r="G91" s="429"/>
      <c r="H91" s="451"/>
      <c r="I91" s="429"/>
      <c r="J91" s="451">
        <v>0.2</v>
      </c>
      <c r="K91" s="429">
        <v>0.2</v>
      </c>
      <c r="L91" s="406">
        <v>0.2</v>
      </c>
    </row>
    <row r="92" spans="1:12" x14ac:dyDescent="0.3">
      <c r="A92" s="483" t="s">
        <v>262</v>
      </c>
      <c r="B92" s="484"/>
      <c r="C92" s="485"/>
      <c r="D92" s="486"/>
      <c r="E92" s="409"/>
      <c r="F92" s="485"/>
      <c r="G92" s="409"/>
      <c r="H92" s="485"/>
      <c r="I92" s="409"/>
      <c r="J92" s="485">
        <v>0.52</v>
      </c>
      <c r="K92" s="409">
        <v>0.52</v>
      </c>
      <c r="L92" s="410">
        <v>0.52</v>
      </c>
    </row>
    <row r="93" spans="1:12" x14ac:dyDescent="0.3">
      <c r="A93" s="447" t="s">
        <v>28</v>
      </c>
      <c r="B93" s="447" t="s">
        <v>103</v>
      </c>
      <c r="C93" s="448"/>
      <c r="D93" s="449"/>
      <c r="E93" s="428"/>
      <c r="F93" s="448">
        <v>0.06</v>
      </c>
      <c r="G93" s="428">
        <v>0.06</v>
      </c>
      <c r="H93" s="448"/>
      <c r="I93" s="428"/>
      <c r="J93" s="448"/>
      <c r="K93" s="428"/>
      <c r="L93" s="405">
        <v>0.06</v>
      </c>
    </row>
    <row r="94" spans="1:12" x14ac:dyDescent="0.3">
      <c r="A94" s="453"/>
      <c r="B94" s="450" t="s">
        <v>391</v>
      </c>
      <c r="C94" s="451"/>
      <c r="D94" s="452"/>
      <c r="E94" s="429"/>
      <c r="F94" s="451">
        <v>0.6</v>
      </c>
      <c r="G94" s="429">
        <v>0.6</v>
      </c>
      <c r="H94" s="451"/>
      <c r="I94" s="429"/>
      <c r="J94" s="451"/>
      <c r="K94" s="429"/>
      <c r="L94" s="406">
        <v>0.6</v>
      </c>
    </row>
    <row r="95" spans="1:12" x14ac:dyDescent="0.3">
      <c r="A95" s="453"/>
      <c r="B95" s="450" t="s">
        <v>730</v>
      </c>
      <c r="C95" s="451"/>
      <c r="D95" s="452"/>
      <c r="E95" s="429"/>
      <c r="F95" s="451">
        <v>0.1</v>
      </c>
      <c r="G95" s="429">
        <v>0.1</v>
      </c>
      <c r="H95" s="451"/>
      <c r="I95" s="429"/>
      <c r="J95" s="451"/>
      <c r="K95" s="429"/>
      <c r="L95" s="406">
        <v>0.1</v>
      </c>
    </row>
    <row r="96" spans="1:12" x14ac:dyDescent="0.3">
      <c r="A96" s="483" t="s">
        <v>269</v>
      </c>
      <c r="B96" s="484"/>
      <c r="C96" s="485"/>
      <c r="D96" s="486"/>
      <c r="E96" s="409"/>
      <c r="F96" s="485">
        <v>0.7599999999999999</v>
      </c>
      <c r="G96" s="409">
        <v>0.7599999999999999</v>
      </c>
      <c r="H96" s="485"/>
      <c r="I96" s="409"/>
      <c r="J96" s="485"/>
      <c r="K96" s="409"/>
      <c r="L96" s="410">
        <v>0.7599999999999999</v>
      </c>
    </row>
    <row r="97" spans="1:12" x14ac:dyDescent="0.3">
      <c r="A97" s="447" t="s">
        <v>48</v>
      </c>
      <c r="B97" s="447" t="s">
        <v>339</v>
      </c>
      <c r="C97" s="448"/>
      <c r="D97" s="449"/>
      <c r="E97" s="428"/>
      <c r="F97" s="448"/>
      <c r="G97" s="428"/>
      <c r="H97" s="448"/>
      <c r="I97" s="428"/>
      <c r="J97" s="448">
        <v>0.03</v>
      </c>
      <c r="K97" s="428">
        <v>0.03</v>
      </c>
      <c r="L97" s="405">
        <v>0.03</v>
      </c>
    </row>
    <row r="98" spans="1:12" x14ac:dyDescent="0.3">
      <c r="A98" s="453"/>
      <c r="B98" s="450" t="s">
        <v>777</v>
      </c>
      <c r="C98" s="451"/>
      <c r="D98" s="452"/>
      <c r="E98" s="429"/>
      <c r="F98" s="451"/>
      <c r="G98" s="429"/>
      <c r="H98" s="451"/>
      <c r="I98" s="429"/>
      <c r="J98" s="451">
        <v>0.13</v>
      </c>
      <c r="K98" s="429">
        <v>0.13</v>
      </c>
      <c r="L98" s="406">
        <v>0.13</v>
      </c>
    </row>
    <row r="99" spans="1:12" x14ac:dyDescent="0.3">
      <c r="A99" s="483" t="s">
        <v>258</v>
      </c>
      <c r="B99" s="484"/>
      <c r="C99" s="485"/>
      <c r="D99" s="486"/>
      <c r="E99" s="409"/>
      <c r="F99" s="485"/>
      <c r="G99" s="409"/>
      <c r="H99" s="485"/>
      <c r="I99" s="409"/>
      <c r="J99" s="485">
        <v>0.16</v>
      </c>
      <c r="K99" s="409">
        <v>0.16</v>
      </c>
      <c r="L99" s="410">
        <v>0.16</v>
      </c>
    </row>
    <row r="100" spans="1:12" x14ac:dyDescent="0.3">
      <c r="A100" s="447" t="s">
        <v>32</v>
      </c>
      <c r="B100" s="447" t="s">
        <v>123</v>
      </c>
      <c r="C100" s="448"/>
      <c r="D100" s="449">
        <v>0.9</v>
      </c>
      <c r="E100" s="428">
        <v>0.9</v>
      </c>
      <c r="F100" s="448"/>
      <c r="G100" s="428"/>
      <c r="H100" s="448"/>
      <c r="I100" s="428"/>
      <c r="J100" s="448"/>
      <c r="K100" s="428"/>
      <c r="L100" s="405">
        <v>0.9</v>
      </c>
    </row>
    <row r="101" spans="1:12" x14ac:dyDescent="0.3">
      <c r="A101" s="453"/>
      <c r="B101" s="450" t="s">
        <v>407</v>
      </c>
      <c r="C101" s="451"/>
      <c r="D101" s="452">
        <v>1</v>
      </c>
      <c r="E101" s="429">
        <v>1</v>
      </c>
      <c r="F101" s="451"/>
      <c r="G101" s="429"/>
      <c r="H101" s="451"/>
      <c r="I101" s="429"/>
      <c r="J101" s="451"/>
      <c r="K101" s="429"/>
      <c r="L101" s="406">
        <v>1</v>
      </c>
    </row>
    <row r="102" spans="1:12" x14ac:dyDescent="0.3">
      <c r="A102" s="453"/>
      <c r="B102" s="450" t="s">
        <v>105</v>
      </c>
      <c r="C102" s="451"/>
      <c r="D102" s="452"/>
      <c r="E102" s="429"/>
      <c r="F102" s="451">
        <v>0.12</v>
      </c>
      <c r="G102" s="429">
        <v>0.12</v>
      </c>
      <c r="H102" s="451"/>
      <c r="I102" s="429"/>
      <c r="J102" s="451"/>
      <c r="K102" s="429"/>
      <c r="L102" s="406">
        <v>0.12</v>
      </c>
    </row>
    <row r="103" spans="1:12" x14ac:dyDescent="0.3">
      <c r="A103" s="453"/>
      <c r="B103" s="450" t="s">
        <v>361</v>
      </c>
      <c r="C103" s="451"/>
      <c r="D103" s="452"/>
      <c r="E103" s="429"/>
      <c r="F103" s="451">
        <v>0.2</v>
      </c>
      <c r="G103" s="429">
        <v>0.2</v>
      </c>
      <c r="H103" s="451"/>
      <c r="I103" s="429"/>
      <c r="J103" s="451"/>
      <c r="K103" s="429"/>
      <c r="L103" s="406">
        <v>0.2</v>
      </c>
    </row>
    <row r="104" spans="1:12" x14ac:dyDescent="0.3">
      <c r="A104" s="453"/>
      <c r="B104" s="450" t="s">
        <v>397</v>
      </c>
      <c r="C104" s="451">
        <v>0.25</v>
      </c>
      <c r="D104" s="452"/>
      <c r="E104" s="429">
        <v>0.25</v>
      </c>
      <c r="F104" s="451"/>
      <c r="G104" s="429"/>
      <c r="H104" s="451">
        <v>0.05</v>
      </c>
      <c r="I104" s="429">
        <v>0.05</v>
      </c>
      <c r="J104" s="451"/>
      <c r="K104" s="429"/>
      <c r="L104" s="406">
        <v>0.3</v>
      </c>
    </row>
    <row r="105" spans="1:12" x14ac:dyDescent="0.3">
      <c r="A105" s="453"/>
      <c r="B105" s="450" t="s">
        <v>565</v>
      </c>
      <c r="C105" s="451"/>
      <c r="D105" s="452"/>
      <c r="E105" s="429"/>
      <c r="F105" s="451"/>
      <c r="G105" s="429"/>
      <c r="H105" s="451">
        <v>0.30000000000000004</v>
      </c>
      <c r="I105" s="429">
        <v>0.30000000000000004</v>
      </c>
      <c r="J105" s="451"/>
      <c r="K105" s="429"/>
      <c r="L105" s="406">
        <v>0.30000000000000004</v>
      </c>
    </row>
    <row r="106" spans="1:12" x14ac:dyDescent="0.3">
      <c r="A106" s="453"/>
      <c r="B106" s="450" t="s">
        <v>631</v>
      </c>
      <c r="C106" s="451"/>
      <c r="D106" s="452"/>
      <c r="E106" s="429"/>
      <c r="F106" s="451"/>
      <c r="G106" s="429"/>
      <c r="H106" s="451">
        <v>0.5</v>
      </c>
      <c r="I106" s="429">
        <v>0.5</v>
      </c>
      <c r="J106" s="451"/>
      <c r="K106" s="429"/>
      <c r="L106" s="406">
        <v>0.5</v>
      </c>
    </row>
    <row r="107" spans="1:12" x14ac:dyDescent="0.3">
      <c r="A107" s="453"/>
      <c r="B107" s="450" t="s">
        <v>564</v>
      </c>
      <c r="C107" s="451"/>
      <c r="D107" s="452"/>
      <c r="E107" s="429"/>
      <c r="F107" s="451">
        <v>0.5</v>
      </c>
      <c r="G107" s="429">
        <v>0.5</v>
      </c>
      <c r="H107" s="451"/>
      <c r="I107" s="429"/>
      <c r="J107" s="451"/>
      <c r="K107" s="429"/>
      <c r="L107" s="406">
        <v>0.5</v>
      </c>
    </row>
    <row r="108" spans="1:12" x14ac:dyDescent="0.3">
      <c r="A108" s="453"/>
      <c r="B108" s="450" t="s">
        <v>633</v>
      </c>
      <c r="C108" s="451"/>
      <c r="D108" s="452"/>
      <c r="E108" s="429"/>
      <c r="F108" s="451"/>
      <c r="G108" s="429"/>
      <c r="H108" s="451">
        <v>0.3</v>
      </c>
      <c r="I108" s="429">
        <v>0.3</v>
      </c>
      <c r="J108" s="451"/>
      <c r="K108" s="429"/>
      <c r="L108" s="406">
        <v>0.3</v>
      </c>
    </row>
    <row r="109" spans="1:12" x14ac:dyDescent="0.3">
      <c r="A109" s="453"/>
      <c r="B109" s="450" t="s">
        <v>625</v>
      </c>
      <c r="C109" s="451">
        <v>0.25</v>
      </c>
      <c r="D109" s="452"/>
      <c r="E109" s="429">
        <v>0.25</v>
      </c>
      <c r="F109" s="451"/>
      <c r="G109" s="429"/>
      <c r="H109" s="451"/>
      <c r="I109" s="429"/>
      <c r="J109" s="451"/>
      <c r="K109" s="429"/>
      <c r="L109" s="406">
        <v>0.25</v>
      </c>
    </row>
    <row r="110" spans="1:12" x14ac:dyDescent="0.3">
      <c r="A110" s="453"/>
      <c r="B110" s="450" t="s">
        <v>471</v>
      </c>
      <c r="C110" s="451"/>
      <c r="D110" s="452"/>
      <c r="E110" s="429"/>
      <c r="F110" s="451">
        <v>0.15</v>
      </c>
      <c r="G110" s="429">
        <v>0.15</v>
      </c>
      <c r="H110" s="451"/>
      <c r="I110" s="429"/>
      <c r="J110" s="451"/>
      <c r="K110" s="429"/>
      <c r="L110" s="406">
        <v>0.15</v>
      </c>
    </row>
    <row r="111" spans="1:12" x14ac:dyDescent="0.3">
      <c r="A111" s="453"/>
      <c r="B111" s="450" t="s">
        <v>628</v>
      </c>
      <c r="C111" s="451"/>
      <c r="D111" s="452"/>
      <c r="E111" s="429"/>
      <c r="F111" s="451"/>
      <c r="G111" s="429"/>
      <c r="H111" s="451">
        <v>0.2</v>
      </c>
      <c r="I111" s="429">
        <v>0.2</v>
      </c>
      <c r="J111" s="451"/>
      <c r="K111" s="429"/>
      <c r="L111" s="406">
        <v>0.2</v>
      </c>
    </row>
    <row r="112" spans="1:12" x14ac:dyDescent="0.3">
      <c r="A112" s="453"/>
      <c r="B112" s="450" t="s">
        <v>472</v>
      </c>
      <c r="C112" s="451"/>
      <c r="D112" s="452"/>
      <c r="E112" s="429"/>
      <c r="F112" s="451">
        <v>0.3</v>
      </c>
      <c r="G112" s="429">
        <v>0.3</v>
      </c>
      <c r="H112" s="451"/>
      <c r="I112" s="429"/>
      <c r="J112" s="451"/>
      <c r="K112" s="429"/>
      <c r="L112" s="406">
        <v>0.3</v>
      </c>
    </row>
    <row r="113" spans="1:12" x14ac:dyDescent="0.3">
      <c r="A113" s="453"/>
      <c r="B113" s="450" t="s">
        <v>644</v>
      </c>
      <c r="C113" s="451"/>
      <c r="D113" s="452">
        <v>1</v>
      </c>
      <c r="E113" s="429">
        <v>1</v>
      </c>
      <c r="F113" s="451"/>
      <c r="G113" s="429"/>
      <c r="H113" s="451"/>
      <c r="I113" s="429"/>
      <c r="J113" s="451"/>
      <c r="K113" s="429"/>
      <c r="L113" s="406">
        <v>1</v>
      </c>
    </row>
    <row r="114" spans="1:12" x14ac:dyDescent="0.3">
      <c r="A114" s="483" t="s">
        <v>270</v>
      </c>
      <c r="B114" s="484"/>
      <c r="C114" s="485">
        <v>0.5</v>
      </c>
      <c r="D114" s="486">
        <v>2.9</v>
      </c>
      <c r="E114" s="409">
        <v>3.4</v>
      </c>
      <c r="F114" s="485">
        <v>1.27</v>
      </c>
      <c r="G114" s="409">
        <v>1.27</v>
      </c>
      <c r="H114" s="485">
        <v>1.35</v>
      </c>
      <c r="I114" s="409">
        <v>1.35</v>
      </c>
      <c r="J114" s="485"/>
      <c r="K114" s="409"/>
      <c r="L114" s="410">
        <v>6.0200000000000005</v>
      </c>
    </row>
    <row r="115" spans="1:12" x14ac:dyDescent="0.3">
      <c r="A115" s="447" t="s">
        <v>117</v>
      </c>
      <c r="B115" s="447" t="s">
        <v>161</v>
      </c>
      <c r="C115" s="448"/>
      <c r="D115" s="449"/>
      <c r="E115" s="428"/>
      <c r="F115" s="448"/>
      <c r="G115" s="428"/>
      <c r="H115" s="448"/>
      <c r="I115" s="428"/>
      <c r="J115" s="448">
        <v>0.06</v>
      </c>
      <c r="K115" s="428">
        <v>0.06</v>
      </c>
      <c r="L115" s="405">
        <v>0.06</v>
      </c>
    </row>
    <row r="116" spans="1:12" x14ac:dyDescent="0.3">
      <c r="A116" s="453"/>
      <c r="B116" s="450" t="s">
        <v>616</v>
      </c>
      <c r="C116" s="451"/>
      <c r="D116" s="452"/>
      <c r="E116" s="429"/>
      <c r="F116" s="451"/>
      <c r="G116" s="429"/>
      <c r="H116" s="451"/>
      <c r="I116" s="429"/>
      <c r="J116" s="451">
        <v>0.15</v>
      </c>
      <c r="K116" s="429">
        <v>0.15</v>
      </c>
      <c r="L116" s="406">
        <v>0.15</v>
      </c>
    </row>
    <row r="117" spans="1:12" x14ac:dyDescent="0.3">
      <c r="A117" s="453"/>
      <c r="B117" s="450" t="s">
        <v>585</v>
      </c>
      <c r="C117" s="451"/>
      <c r="D117" s="452"/>
      <c r="E117" s="429"/>
      <c r="F117" s="451"/>
      <c r="G117" s="429"/>
      <c r="H117" s="451"/>
      <c r="I117" s="429"/>
      <c r="J117" s="451">
        <v>0.1</v>
      </c>
      <c r="K117" s="429">
        <v>0.1</v>
      </c>
      <c r="L117" s="406">
        <v>0.1</v>
      </c>
    </row>
    <row r="118" spans="1:12" x14ac:dyDescent="0.3">
      <c r="A118" s="453"/>
      <c r="B118" s="450" t="s">
        <v>770</v>
      </c>
      <c r="C118" s="451"/>
      <c r="D118" s="452"/>
      <c r="E118" s="429"/>
      <c r="F118" s="451"/>
      <c r="G118" s="429"/>
      <c r="H118" s="451"/>
      <c r="I118" s="429"/>
      <c r="J118" s="451">
        <v>0.1</v>
      </c>
      <c r="K118" s="429">
        <v>0.1</v>
      </c>
      <c r="L118" s="406">
        <v>0.1</v>
      </c>
    </row>
    <row r="119" spans="1:12" x14ac:dyDescent="0.3">
      <c r="A119" s="483" t="s">
        <v>259</v>
      </c>
      <c r="B119" s="484"/>
      <c r="C119" s="485"/>
      <c r="D119" s="486"/>
      <c r="E119" s="409"/>
      <c r="F119" s="485"/>
      <c r="G119" s="409"/>
      <c r="H119" s="485"/>
      <c r="I119" s="409"/>
      <c r="J119" s="485">
        <v>0.41000000000000003</v>
      </c>
      <c r="K119" s="409">
        <v>0.41000000000000003</v>
      </c>
      <c r="L119" s="410">
        <v>0.41000000000000003</v>
      </c>
    </row>
    <row r="120" spans="1:12" x14ac:dyDescent="0.3">
      <c r="A120" s="447" t="s">
        <v>51</v>
      </c>
      <c r="B120" s="447" t="s">
        <v>118</v>
      </c>
      <c r="C120" s="448"/>
      <c r="D120" s="449"/>
      <c r="E120" s="428"/>
      <c r="F120" s="448"/>
      <c r="G120" s="428"/>
      <c r="H120" s="448"/>
      <c r="I120" s="428"/>
      <c r="J120" s="448">
        <v>0.03</v>
      </c>
      <c r="K120" s="428">
        <v>0.03</v>
      </c>
      <c r="L120" s="405">
        <v>0.03</v>
      </c>
    </row>
    <row r="121" spans="1:12" x14ac:dyDescent="0.3">
      <c r="A121" s="453"/>
      <c r="B121" s="450" t="s">
        <v>488</v>
      </c>
      <c r="C121" s="451"/>
      <c r="D121" s="452"/>
      <c r="E121" s="429"/>
      <c r="F121" s="451"/>
      <c r="G121" s="429"/>
      <c r="H121" s="451"/>
      <c r="I121" s="429"/>
      <c r="J121" s="451">
        <v>0.2</v>
      </c>
      <c r="K121" s="429">
        <v>0.2</v>
      </c>
      <c r="L121" s="406">
        <v>0.2</v>
      </c>
    </row>
    <row r="122" spans="1:12" x14ac:dyDescent="0.3">
      <c r="A122" s="453"/>
      <c r="B122" s="450" t="s">
        <v>485</v>
      </c>
      <c r="C122" s="451"/>
      <c r="D122" s="452"/>
      <c r="E122" s="429"/>
      <c r="F122" s="451"/>
      <c r="G122" s="429"/>
      <c r="H122" s="451"/>
      <c r="I122" s="429"/>
      <c r="J122" s="451">
        <v>0.2</v>
      </c>
      <c r="K122" s="429">
        <v>0.2</v>
      </c>
      <c r="L122" s="406">
        <v>0.2</v>
      </c>
    </row>
    <row r="123" spans="1:12" x14ac:dyDescent="0.3">
      <c r="A123" s="453"/>
      <c r="B123" s="450" t="s">
        <v>489</v>
      </c>
      <c r="C123" s="451"/>
      <c r="D123" s="452"/>
      <c r="E123" s="429"/>
      <c r="F123" s="451"/>
      <c r="G123" s="429"/>
      <c r="H123" s="451"/>
      <c r="I123" s="429"/>
      <c r="J123" s="451">
        <v>0.2</v>
      </c>
      <c r="K123" s="429">
        <v>0.2</v>
      </c>
      <c r="L123" s="406">
        <v>0.2</v>
      </c>
    </row>
    <row r="124" spans="1:12" x14ac:dyDescent="0.3">
      <c r="A124" s="483" t="s">
        <v>260</v>
      </c>
      <c r="B124" s="484"/>
      <c r="C124" s="485"/>
      <c r="D124" s="486"/>
      <c r="E124" s="409"/>
      <c r="F124" s="485"/>
      <c r="G124" s="409"/>
      <c r="H124" s="485"/>
      <c r="I124" s="409"/>
      <c r="J124" s="485">
        <v>0.63000000000000012</v>
      </c>
      <c r="K124" s="409">
        <v>0.63000000000000012</v>
      </c>
      <c r="L124" s="410">
        <v>0.63000000000000012</v>
      </c>
    </row>
    <row r="125" spans="1:12" x14ac:dyDescent="0.3">
      <c r="A125" s="447" t="s">
        <v>284</v>
      </c>
      <c r="B125" s="447" t="s">
        <v>354</v>
      </c>
      <c r="C125" s="448"/>
      <c r="D125" s="449"/>
      <c r="E125" s="428"/>
      <c r="F125" s="448"/>
      <c r="G125" s="428"/>
      <c r="H125" s="448"/>
      <c r="I125" s="428"/>
      <c r="J125" s="448">
        <v>0.2</v>
      </c>
      <c r="K125" s="428">
        <v>0.2</v>
      </c>
      <c r="L125" s="405">
        <v>0.2</v>
      </c>
    </row>
    <row r="126" spans="1:12" x14ac:dyDescent="0.3">
      <c r="A126" s="453"/>
      <c r="B126" s="450" t="s">
        <v>540</v>
      </c>
      <c r="C126" s="451"/>
      <c r="D126" s="452"/>
      <c r="E126" s="429"/>
      <c r="F126" s="451"/>
      <c r="G126" s="429"/>
      <c r="H126" s="451"/>
      <c r="I126" s="429"/>
      <c r="J126" s="451">
        <v>0.2</v>
      </c>
      <c r="K126" s="429">
        <v>0.2</v>
      </c>
      <c r="L126" s="406">
        <v>0.2</v>
      </c>
    </row>
    <row r="127" spans="1:12" x14ac:dyDescent="0.3">
      <c r="A127" s="483" t="s">
        <v>297</v>
      </c>
      <c r="B127" s="484"/>
      <c r="C127" s="485"/>
      <c r="D127" s="486"/>
      <c r="E127" s="409"/>
      <c r="F127" s="485"/>
      <c r="G127" s="409"/>
      <c r="H127" s="485"/>
      <c r="I127" s="409"/>
      <c r="J127" s="485">
        <v>0.4</v>
      </c>
      <c r="K127" s="409">
        <v>0.4</v>
      </c>
      <c r="L127" s="410">
        <v>0.4</v>
      </c>
    </row>
    <row r="128" spans="1:12" x14ac:dyDescent="0.3">
      <c r="A128" s="447" t="s">
        <v>274</v>
      </c>
      <c r="B128" s="447" t="s">
        <v>406</v>
      </c>
      <c r="C128" s="448"/>
      <c r="D128" s="449"/>
      <c r="E128" s="428"/>
      <c r="F128" s="448"/>
      <c r="G128" s="428"/>
      <c r="H128" s="448"/>
      <c r="I128" s="428"/>
      <c r="J128" s="448">
        <v>0.30000000000000004</v>
      </c>
      <c r="K128" s="428">
        <v>0.30000000000000004</v>
      </c>
      <c r="L128" s="405">
        <v>0.30000000000000004</v>
      </c>
    </row>
    <row r="129" spans="1:12" x14ac:dyDescent="0.3">
      <c r="A129" s="453"/>
      <c r="B129" s="450" t="s">
        <v>512</v>
      </c>
      <c r="C129" s="451"/>
      <c r="D129" s="452"/>
      <c r="E129" s="429"/>
      <c r="F129" s="451"/>
      <c r="G129" s="429"/>
      <c r="H129" s="451"/>
      <c r="I129" s="429"/>
      <c r="J129" s="451">
        <v>0.23</v>
      </c>
      <c r="K129" s="429">
        <v>0.23</v>
      </c>
      <c r="L129" s="406">
        <v>0.23</v>
      </c>
    </row>
    <row r="130" spans="1:12" x14ac:dyDescent="0.3">
      <c r="A130" s="483" t="s">
        <v>298</v>
      </c>
      <c r="B130" s="484"/>
      <c r="C130" s="485"/>
      <c r="D130" s="486"/>
      <c r="E130" s="409"/>
      <c r="F130" s="485"/>
      <c r="G130" s="409"/>
      <c r="H130" s="485"/>
      <c r="I130" s="409"/>
      <c r="J130" s="485">
        <v>0.53</v>
      </c>
      <c r="K130" s="409">
        <v>0.53</v>
      </c>
      <c r="L130" s="410">
        <v>0.53</v>
      </c>
    </row>
    <row r="131" spans="1:12" x14ac:dyDescent="0.3">
      <c r="A131" s="447" t="s">
        <v>289</v>
      </c>
      <c r="B131" s="447" t="s">
        <v>518</v>
      </c>
      <c r="C131" s="448"/>
      <c r="D131" s="449"/>
      <c r="E131" s="428"/>
      <c r="F131" s="448"/>
      <c r="G131" s="428"/>
      <c r="H131" s="448"/>
      <c r="I131" s="428"/>
      <c r="J131" s="448">
        <v>0.70000000000000007</v>
      </c>
      <c r="K131" s="428">
        <v>0.70000000000000007</v>
      </c>
      <c r="L131" s="405">
        <v>0.70000000000000007</v>
      </c>
    </row>
    <row r="132" spans="1:12" x14ac:dyDescent="0.3">
      <c r="A132" s="453"/>
      <c r="B132" s="450" t="s">
        <v>762</v>
      </c>
      <c r="C132" s="451"/>
      <c r="D132" s="452"/>
      <c r="E132" s="429"/>
      <c r="F132" s="451"/>
      <c r="G132" s="429"/>
      <c r="H132" s="451"/>
      <c r="I132" s="429"/>
      <c r="J132" s="451">
        <v>0.05</v>
      </c>
      <c r="K132" s="429">
        <v>0.05</v>
      </c>
      <c r="L132" s="406">
        <v>0.05</v>
      </c>
    </row>
    <row r="133" spans="1:12" x14ac:dyDescent="0.3">
      <c r="A133" s="483" t="s">
        <v>299</v>
      </c>
      <c r="B133" s="484"/>
      <c r="C133" s="485"/>
      <c r="D133" s="486"/>
      <c r="E133" s="409"/>
      <c r="F133" s="485"/>
      <c r="G133" s="409"/>
      <c r="H133" s="485"/>
      <c r="I133" s="409"/>
      <c r="J133" s="485">
        <v>0.75000000000000011</v>
      </c>
      <c r="K133" s="409">
        <v>0.75000000000000011</v>
      </c>
      <c r="L133" s="410">
        <v>0.75000000000000011</v>
      </c>
    </row>
    <row r="134" spans="1:12" x14ac:dyDescent="0.3">
      <c r="A134" s="447" t="s">
        <v>305</v>
      </c>
      <c r="B134" s="447" t="s">
        <v>273</v>
      </c>
      <c r="C134" s="448"/>
      <c r="D134" s="449"/>
      <c r="E134" s="428"/>
      <c r="F134" s="448"/>
      <c r="G134" s="428"/>
      <c r="H134" s="448">
        <v>0.1</v>
      </c>
      <c r="I134" s="428">
        <v>0.1</v>
      </c>
      <c r="J134" s="448"/>
      <c r="K134" s="428"/>
      <c r="L134" s="405">
        <v>0.1</v>
      </c>
    </row>
    <row r="135" spans="1:12" x14ac:dyDescent="0.3">
      <c r="A135" s="453"/>
      <c r="B135" s="450" t="s">
        <v>586</v>
      </c>
      <c r="C135" s="451"/>
      <c r="D135" s="452"/>
      <c r="E135" s="429"/>
      <c r="F135" s="451">
        <v>0.22</v>
      </c>
      <c r="G135" s="429">
        <v>0.22</v>
      </c>
      <c r="H135" s="451"/>
      <c r="I135" s="429"/>
      <c r="J135" s="451"/>
      <c r="K135" s="429"/>
      <c r="L135" s="406">
        <v>0.22</v>
      </c>
    </row>
    <row r="136" spans="1:12" x14ac:dyDescent="0.3">
      <c r="A136" s="453"/>
      <c r="B136" s="450" t="s">
        <v>507</v>
      </c>
      <c r="C136" s="451"/>
      <c r="D136" s="452"/>
      <c r="E136" s="429"/>
      <c r="F136" s="451"/>
      <c r="G136" s="429"/>
      <c r="H136" s="451">
        <v>0.02</v>
      </c>
      <c r="I136" s="429">
        <v>0.02</v>
      </c>
      <c r="J136" s="451"/>
      <c r="K136" s="429"/>
      <c r="L136" s="406">
        <v>0.02</v>
      </c>
    </row>
    <row r="137" spans="1:12" x14ac:dyDescent="0.3">
      <c r="A137" s="453"/>
      <c r="B137" s="450" t="s">
        <v>742</v>
      </c>
      <c r="C137" s="451"/>
      <c r="D137" s="452"/>
      <c r="E137" s="429"/>
      <c r="F137" s="451"/>
      <c r="G137" s="429"/>
      <c r="H137" s="451">
        <v>0.02</v>
      </c>
      <c r="I137" s="429">
        <v>0.02</v>
      </c>
      <c r="J137" s="451"/>
      <c r="K137" s="429"/>
      <c r="L137" s="406">
        <v>0.02</v>
      </c>
    </row>
    <row r="138" spans="1:12" x14ac:dyDescent="0.3">
      <c r="A138" s="453"/>
      <c r="B138" s="450" t="s">
        <v>745</v>
      </c>
      <c r="C138" s="451"/>
      <c r="D138" s="452"/>
      <c r="E138" s="429"/>
      <c r="F138" s="451">
        <v>0.02</v>
      </c>
      <c r="G138" s="429">
        <v>0.02</v>
      </c>
      <c r="H138" s="451"/>
      <c r="I138" s="429"/>
      <c r="J138" s="451"/>
      <c r="K138" s="429"/>
      <c r="L138" s="406">
        <v>0.02</v>
      </c>
    </row>
    <row r="139" spans="1:12" x14ac:dyDescent="0.3">
      <c r="A139" s="453"/>
      <c r="B139" s="450" t="s">
        <v>746</v>
      </c>
      <c r="C139" s="451"/>
      <c r="D139" s="452"/>
      <c r="E139" s="429"/>
      <c r="F139" s="451"/>
      <c r="G139" s="429"/>
      <c r="H139" s="451">
        <v>0.22</v>
      </c>
      <c r="I139" s="429">
        <v>0.22</v>
      </c>
      <c r="J139" s="451"/>
      <c r="K139" s="429"/>
      <c r="L139" s="406">
        <v>0.22</v>
      </c>
    </row>
    <row r="140" spans="1:12" x14ac:dyDescent="0.3">
      <c r="A140" s="453"/>
      <c r="B140" s="450" t="s">
        <v>748</v>
      </c>
      <c r="C140" s="451"/>
      <c r="D140" s="452"/>
      <c r="E140" s="429"/>
      <c r="F140" s="451"/>
      <c r="G140" s="429"/>
      <c r="H140" s="451">
        <v>0.02</v>
      </c>
      <c r="I140" s="429">
        <v>0.02</v>
      </c>
      <c r="J140" s="451"/>
      <c r="K140" s="429"/>
      <c r="L140" s="406">
        <v>0.02</v>
      </c>
    </row>
    <row r="141" spans="1:12" x14ac:dyDescent="0.3">
      <c r="A141" s="453"/>
      <c r="B141" s="450" t="s">
        <v>749</v>
      </c>
      <c r="C141" s="451"/>
      <c r="D141" s="452"/>
      <c r="E141" s="429"/>
      <c r="F141" s="451"/>
      <c r="G141" s="429"/>
      <c r="H141" s="451">
        <v>0.1</v>
      </c>
      <c r="I141" s="429">
        <v>0.1</v>
      </c>
      <c r="J141" s="451"/>
      <c r="K141" s="429"/>
      <c r="L141" s="406">
        <v>0.1</v>
      </c>
    </row>
    <row r="142" spans="1:12" x14ac:dyDescent="0.3">
      <c r="A142" s="483" t="s">
        <v>344</v>
      </c>
      <c r="B142" s="484"/>
      <c r="C142" s="485"/>
      <c r="D142" s="486"/>
      <c r="E142" s="409"/>
      <c r="F142" s="485">
        <v>0.24</v>
      </c>
      <c r="G142" s="409">
        <v>0.24</v>
      </c>
      <c r="H142" s="485">
        <v>0.48</v>
      </c>
      <c r="I142" s="409">
        <v>0.48</v>
      </c>
      <c r="J142" s="485"/>
      <c r="K142" s="409"/>
      <c r="L142" s="410">
        <v>0.72000000000000008</v>
      </c>
    </row>
    <row r="143" spans="1:12" x14ac:dyDescent="0.3">
      <c r="A143" s="447" t="s">
        <v>315</v>
      </c>
      <c r="B143" s="447" t="s">
        <v>723</v>
      </c>
      <c r="C143" s="448"/>
      <c r="D143" s="449"/>
      <c r="E143" s="428"/>
      <c r="F143" s="448"/>
      <c r="G143" s="428"/>
      <c r="H143" s="448">
        <v>1</v>
      </c>
      <c r="I143" s="428">
        <v>1</v>
      </c>
      <c r="J143" s="448"/>
      <c r="K143" s="428"/>
      <c r="L143" s="405">
        <v>1</v>
      </c>
    </row>
    <row r="144" spans="1:12" x14ac:dyDescent="0.3">
      <c r="A144" s="483" t="s">
        <v>345</v>
      </c>
      <c r="B144" s="484"/>
      <c r="C144" s="485"/>
      <c r="D144" s="486"/>
      <c r="E144" s="409"/>
      <c r="F144" s="485"/>
      <c r="G144" s="409"/>
      <c r="H144" s="485">
        <v>1</v>
      </c>
      <c r="I144" s="409">
        <v>1</v>
      </c>
      <c r="J144" s="485"/>
      <c r="K144" s="409"/>
      <c r="L144" s="410">
        <v>1</v>
      </c>
    </row>
    <row r="145" spans="1:12" x14ac:dyDescent="0.3">
      <c r="A145" s="447" t="s">
        <v>350</v>
      </c>
      <c r="B145" s="447" t="s">
        <v>579</v>
      </c>
      <c r="C145" s="448"/>
      <c r="D145" s="449"/>
      <c r="E145" s="428"/>
      <c r="F145" s="448"/>
      <c r="G145" s="428"/>
      <c r="H145" s="448">
        <v>0.25</v>
      </c>
      <c r="I145" s="428">
        <v>0.25</v>
      </c>
      <c r="J145" s="448"/>
      <c r="K145" s="428"/>
      <c r="L145" s="405">
        <v>0.25</v>
      </c>
    </row>
    <row r="146" spans="1:12" x14ac:dyDescent="0.3">
      <c r="A146" s="483" t="s">
        <v>379</v>
      </c>
      <c r="B146" s="484"/>
      <c r="C146" s="485"/>
      <c r="D146" s="486"/>
      <c r="E146" s="409"/>
      <c r="F146" s="485"/>
      <c r="G146" s="409"/>
      <c r="H146" s="485">
        <v>0.25</v>
      </c>
      <c r="I146" s="409">
        <v>0.25</v>
      </c>
      <c r="J146" s="485"/>
      <c r="K146" s="409"/>
      <c r="L146" s="410">
        <v>0.25</v>
      </c>
    </row>
    <row r="147" spans="1:12" x14ac:dyDescent="0.3">
      <c r="A147" s="447" t="s">
        <v>362</v>
      </c>
      <c r="B147" s="447" t="s">
        <v>394</v>
      </c>
      <c r="C147" s="448"/>
      <c r="D147" s="449"/>
      <c r="E147" s="428"/>
      <c r="F147" s="448"/>
      <c r="G147" s="428"/>
      <c r="H147" s="448">
        <v>0.2</v>
      </c>
      <c r="I147" s="428">
        <v>0.2</v>
      </c>
      <c r="J147" s="448"/>
      <c r="K147" s="428"/>
      <c r="L147" s="405">
        <v>0.2</v>
      </c>
    </row>
    <row r="148" spans="1:12" x14ac:dyDescent="0.3">
      <c r="A148" s="453"/>
      <c r="B148" s="450" t="s">
        <v>712</v>
      </c>
      <c r="C148" s="451"/>
      <c r="D148" s="452"/>
      <c r="E148" s="429"/>
      <c r="F148" s="451"/>
      <c r="G148" s="429"/>
      <c r="H148" s="451">
        <v>0.2</v>
      </c>
      <c r="I148" s="429">
        <v>0.2</v>
      </c>
      <c r="J148" s="451"/>
      <c r="K148" s="429"/>
      <c r="L148" s="406">
        <v>0.2</v>
      </c>
    </row>
    <row r="149" spans="1:12" x14ac:dyDescent="0.3">
      <c r="A149" s="453"/>
      <c r="B149" s="450" t="s">
        <v>709</v>
      </c>
      <c r="C149" s="451"/>
      <c r="D149" s="452"/>
      <c r="E149" s="429"/>
      <c r="F149" s="451"/>
      <c r="G149" s="429"/>
      <c r="H149" s="451">
        <v>0.1</v>
      </c>
      <c r="I149" s="429">
        <v>0.1</v>
      </c>
      <c r="J149" s="451"/>
      <c r="K149" s="429"/>
      <c r="L149" s="406">
        <v>0.1</v>
      </c>
    </row>
    <row r="150" spans="1:12" x14ac:dyDescent="0.3">
      <c r="A150" s="483" t="s">
        <v>380</v>
      </c>
      <c r="B150" s="484"/>
      <c r="C150" s="485"/>
      <c r="D150" s="486"/>
      <c r="E150" s="409"/>
      <c r="F150" s="485"/>
      <c r="G150" s="409"/>
      <c r="H150" s="485">
        <v>0.5</v>
      </c>
      <c r="I150" s="409">
        <v>0.5</v>
      </c>
      <c r="J150" s="485"/>
      <c r="K150" s="409"/>
      <c r="L150" s="410">
        <v>0.5</v>
      </c>
    </row>
    <row r="151" spans="1:12" x14ac:dyDescent="0.3">
      <c r="A151" s="447" t="s">
        <v>384</v>
      </c>
      <c r="B151" s="447" t="s">
        <v>386</v>
      </c>
      <c r="C151" s="448"/>
      <c r="D151" s="449"/>
      <c r="E151" s="428"/>
      <c r="F151" s="448"/>
      <c r="G151" s="428"/>
      <c r="H151" s="448">
        <v>0.2</v>
      </c>
      <c r="I151" s="428">
        <v>0.2</v>
      </c>
      <c r="J151" s="448"/>
      <c r="K151" s="428"/>
      <c r="L151" s="405">
        <v>0.2</v>
      </c>
    </row>
    <row r="152" spans="1:12" x14ac:dyDescent="0.3">
      <c r="A152" s="453"/>
      <c r="B152" s="450" t="s">
        <v>613</v>
      </c>
      <c r="C152" s="451"/>
      <c r="D152" s="452"/>
      <c r="E152" s="429"/>
      <c r="F152" s="451"/>
      <c r="G152" s="429"/>
      <c r="H152" s="451">
        <v>0.25</v>
      </c>
      <c r="I152" s="429">
        <v>0.25</v>
      </c>
      <c r="J152" s="451"/>
      <c r="K152" s="429"/>
      <c r="L152" s="406">
        <v>0.25</v>
      </c>
    </row>
    <row r="153" spans="1:12" x14ac:dyDescent="0.3">
      <c r="A153" s="483" t="s">
        <v>399</v>
      </c>
      <c r="B153" s="484"/>
      <c r="C153" s="485"/>
      <c r="D153" s="486"/>
      <c r="E153" s="409"/>
      <c r="F153" s="485"/>
      <c r="G153" s="409"/>
      <c r="H153" s="485">
        <v>0.45</v>
      </c>
      <c r="I153" s="409">
        <v>0.45</v>
      </c>
      <c r="J153" s="485"/>
      <c r="K153" s="409"/>
      <c r="L153" s="410">
        <v>0.45</v>
      </c>
    </row>
    <row r="154" spans="1:12" x14ac:dyDescent="0.3">
      <c r="A154" s="447" t="s">
        <v>462</v>
      </c>
      <c r="B154" s="447" t="s">
        <v>751</v>
      </c>
      <c r="C154" s="448"/>
      <c r="D154" s="449"/>
      <c r="E154" s="428"/>
      <c r="F154" s="448"/>
      <c r="G154" s="428"/>
      <c r="H154" s="448"/>
      <c r="I154" s="428"/>
      <c r="J154" s="448">
        <v>0.6</v>
      </c>
      <c r="K154" s="428">
        <v>0.6</v>
      </c>
      <c r="L154" s="405">
        <v>0.6</v>
      </c>
    </row>
    <row r="155" spans="1:12" x14ac:dyDescent="0.3">
      <c r="A155" s="483" t="s">
        <v>640</v>
      </c>
      <c r="B155" s="484"/>
      <c r="C155" s="485"/>
      <c r="D155" s="486"/>
      <c r="E155" s="409"/>
      <c r="F155" s="485"/>
      <c r="G155" s="409"/>
      <c r="H155" s="485"/>
      <c r="I155" s="409"/>
      <c r="J155" s="485">
        <v>0.6</v>
      </c>
      <c r="K155" s="409">
        <v>0.6</v>
      </c>
      <c r="L155" s="410">
        <v>0.6</v>
      </c>
    </row>
    <row r="156" spans="1:12" x14ac:dyDescent="0.3">
      <c r="A156" s="447" t="s">
        <v>528</v>
      </c>
      <c r="B156" s="447" t="s">
        <v>872</v>
      </c>
      <c r="C156" s="448"/>
      <c r="D156" s="449"/>
      <c r="E156" s="428"/>
      <c r="F156" s="448"/>
      <c r="G156" s="428"/>
      <c r="H156" s="448">
        <v>0.6</v>
      </c>
      <c r="I156" s="428">
        <v>0.6</v>
      </c>
      <c r="J156" s="448"/>
      <c r="K156" s="428"/>
      <c r="L156" s="405">
        <v>0.6</v>
      </c>
    </row>
    <row r="157" spans="1:12" x14ac:dyDescent="0.3">
      <c r="A157" s="453"/>
      <c r="B157" s="450" t="s">
        <v>874</v>
      </c>
      <c r="C157" s="451"/>
      <c r="D157" s="452"/>
      <c r="E157" s="429"/>
      <c r="F157" s="451"/>
      <c r="G157" s="429"/>
      <c r="H157" s="451">
        <v>1</v>
      </c>
      <c r="I157" s="429">
        <v>1</v>
      </c>
      <c r="J157" s="451"/>
      <c r="K157" s="429"/>
      <c r="L157" s="406">
        <v>1</v>
      </c>
    </row>
    <row r="158" spans="1:12" x14ac:dyDescent="0.3">
      <c r="A158" s="483" t="s">
        <v>641</v>
      </c>
      <c r="B158" s="484"/>
      <c r="C158" s="485"/>
      <c r="D158" s="486"/>
      <c r="E158" s="409"/>
      <c r="F158" s="485"/>
      <c r="G158" s="409"/>
      <c r="H158" s="485">
        <v>1.6</v>
      </c>
      <c r="I158" s="409">
        <v>1.6</v>
      </c>
      <c r="J158" s="485"/>
      <c r="K158" s="409"/>
      <c r="L158" s="410">
        <v>1.6</v>
      </c>
    </row>
    <row r="159" spans="1:12" x14ac:dyDescent="0.3">
      <c r="A159" s="447" t="s">
        <v>698</v>
      </c>
      <c r="B159" s="447" t="s">
        <v>701</v>
      </c>
      <c r="C159" s="448"/>
      <c r="D159" s="449"/>
      <c r="E159" s="428"/>
      <c r="F159" s="448"/>
      <c r="G159" s="428"/>
      <c r="H159" s="448">
        <v>0.2</v>
      </c>
      <c r="I159" s="428">
        <v>0.2</v>
      </c>
      <c r="J159" s="448"/>
      <c r="K159" s="428"/>
      <c r="L159" s="405">
        <v>0.2</v>
      </c>
    </row>
    <row r="160" spans="1:12" x14ac:dyDescent="0.3">
      <c r="A160" s="483" t="s">
        <v>945</v>
      </c>
      <c r="B160" s="484"/>
      <c r="C160" s="485"/>
      <c r="D160" s="486"/>
      <c r="E160" s="409"/>
      <c r="F160" s="485"/>
      <c r="G160" s="409"/>
      <c r="H160" s="485">
        <v>0.2</v>
      </c>
      <c r="I160" s="409">
        <v>0.2</v>
      </c>
      <c r="J160" s="485"/>
      <c r="K160" s="409"/>
      <c r="L160" s="410">
        <v>0.2</v>
      </c>
    </row>
    <row r="161" spans="1:12" x14ac:dyDescent="0.3">
      <c r="A161" s="447" t="s">
        <v>817</v>
      </c>
      <c r="B161" s="447" t="s">
        <v>832</v>
      </c>
      <c r="C161" s="448"/>
      <c r="D161" s="449"/>
      <c r="E161" s="428"/>
      <c r="F161" s="448"/>
      <c r="G161" s="428"/>
      <c r="H161" s="448"/>
      <c r="I161" s="428"/>
      <c r="J161" s="448">
        <v>0.2</v>
      </c>
      <c r="K161" s="428">
        <v>0.2</v>
      </c>
      <c r="L161" s="405">
        <v>0.2</v>
      </c>
    </row>
    <row r="162" spans="1:12" x14ac:dyDescent="0.3">
      <c r="A162" s="453"/>
      <c r="B162" s="450" t="s">
        <v>833</v>
      </c>
      <c r="C162" s="451"/>
      <c r="D162" s="452"/>
      <c r="E162" s="429"/>
      <c r="F162" s="451"/>
      <c r="G162" s="429"/>
      <c r="H162" s="451"/>
      <c r="I162" s="429"/>
      <c r="J162" s="451">
        <v>0.2</v>
      </c>
      <c r="K162" s="429">
        <v>0.2</v>
      </c>
      <c r="L162" s="406">
        <v>0.2</v>
      </c>
    </row>
    <row r="163" spans="1:12" x14ac:dyDescent="0.3">
      <c r="A163" s="453"/>
      <c r="B163" s="450" t="s">
        <v>834</v>
      </c>
      <c r="C163" s="451"/>
      <c r="D163" s="452"/>
      <c r="E163" s="429"/>
      <c r="F163" s="451"/>
      <c r="G163" s="429"/>
      <c r="H163" s="451"/>
      <c r="I163" s="429"/>
      <c r="J163" s="451">
        <v>0.2</v>
      </c>
      <c r="K163" s="429">
        <v>0.2</v>
      </c>
      <c r="L163" s="406">
        <v>0.2</v>
      </c>
    </row>
    <row r="164" spans="1:12" x14ac:dyDescent="0.3">
      <c r="A164" s="483" t="s">
        <v>946</v>
      </c>
      <c r="B164" s="484"/>
      <c r="C164" s="485"/>
      <c r="D164" s="486"/>
      <c r="E164" s="409"/>
      <c r="F164" s="485"/>
      <c r="G164" s="409"/>
      <c r="H164" s="485"/>
      <c r="I164" s="409"/>
      <c r="J164" s="485">
        <v>0.60000000000000009</v>
      </c>
      <c r="K164" s="409">
        <v>0.60000000000000009</v>
      </c>
      <c r="L164" s="410">
        <v>0.60000000000000009</v>
      </c>
    </row>
    <row r="165" spans="1:12" x14ac:dyDescent="0.2">
      <c r="A165" s="395" t="s">
        <v>8</v>
      </c>
      <c r="B165" s="396"/>
      <c r="C165" s="397">
        <v>0.5</v>
      </c>
      <c r="D165" s="398">
        <v>2.9</v>
      </c>
      <c r="E165" s="397">
        <v>3.4</v>
      </c>
      <c r="F165" s="397">
        <v>3.6200000000000006</v>
      </c>
      <c r="G165" s="397">
        <v>3.6200000000000006</v>
      </c>
      <c r="H165" s="397">
        <v>8.0499999999999989</v>
      </c>
      <c r="I165" s="397">
        <v>8.0499999999999989</v>
      </c>
      <c r="J165" s="397">
        <v>16.434999999999992</v>
      </c>
      <c r="K165" s="397">
        <v>16.434999999999992</v>
      </c>
      <c r="L165" s="399">
        <v>31.504999999999995</v>
      </c>
    </row>
  </sheetData>
  <printOptions horizontalCentered="1"/>
  <pageMargins left="0.7" right="0.7" top="0.75" bottom="0.75" header="0.3" footer="0.3"/>
  <pageSetup orientation="landscape" r:id="rId2"/>
  <headerFooter>
    <oddHeader>&amp;C&amp;"Arial,Bold"&amp;14&amp;F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view="pageBreakPreview" zoomScale="90" zoomScaleNormal="80" zoomScaleSheetLayoutView="90" workbookViewId="0">
      <pane xSplit="3" ySplit="1" topLeftCell="D2" activePane="bottomRight" state="frozen"/>
      <selection pane="topRight" activeCell="C1" sqref="C1"/>
      <selection pane="bottomLeft" activeCell="A7" sqref="A7"/>
      <selection pane="bottomRight" activeCell="L17" sqref="L17"/>
    </sheetView>
  </sheetViews>
  <sheetFormatPr defaultRowHeight="12.75" outlineLevelRow="1" outlineLevelCol="1" x14ac:dyDescent="0.2"/>
  <cols>
    <col min="1" max="1" width="18.140625" customWidth="1"/>
    <col min="2" max="2" width="13.5703125" customWidth="1" outlineLevel="1"/>
    <col min="3" max="3" width="11.5703125" style="35" customWidth="1"/>
    <col min="4" max="5" width="15.7109375" style="35" customWidth="1" outlineLevel="1"/>
    <col min="6" max="6" width="12.85546875" customWidth="1"/>
    <col min="7" max="7" width="13.28515625" customWidth="1" outlineLevel="1"/>
    <col min="8" max="8" width="13.85546875" customWidth="1"/>
    <col min="9" max="10" width="11.28515625" customWidth="1"/>
    <col min="11" max="11" width="12.42578125" customWidth="1"/>
    <col min="12" max="12" width="11.140625" customWidth="1"/>
    <col min="13" max="13" width="12.42578125" customWidth="1"/>
    <col min="14" max="14" width="12.140625" customWidth="1"/>
    <col min="15" max="15" width="11.28515625" customWidth="1"/>
    <col min="16" max="16" width="11.85546875" customWidth="1"/>
    <col min="17" max="17" width="12.42578125" customWidth="1"/>
    <col min="18" max="18" width="10" customWidth="1"/>
    <col min="19" max="19" width="4.7109375" customWidth="1"/>
    <col min="20" max="20" width="7.42578125" customWidth="1"/>
    <col min="21" max="42" width="12.5703125" customWidth="1"/>
    <col min="43" max="43" width="8.5703125" customWidth="1"/>
    <col min="44" max="65" width="12.5703125" customWidth="1"/>
    <col min="66" max="74" width="12.5703125" bestFit="1" customWidth="1"/>
    <col min="75" max="75" width="8.140625" customWidth="1"/>
    <col min="76" max="76" width="6" customWidth="1"/>
    <col min="77" max="77" width="8.7109375" customWidth="1"/>
    <col min="78" max="78" width="11.28515625" customWidth="1"/>
    <col min="79" max="85" width="11.28515625" bestFit="1" customWidth="1"/>
    <col min="86" max="95" width="11.28515625" customWidth="1"/>
    <col min="96" max="96" width="8.42578125" customWidth="1"/>
    <col min="97" max="107" width="7.42578125" customWidth="1"/>
    <col min="108" max="108" width="8.42578125" customWidth="1"/>
    <col min="109" max="109" width="5.7109375" customWidth="1"/>
    <col min="110" max="110" width="8.140625" customWidth="1"/>
    <col min="111" max="114" width="6.5703125" customWidth="1"/>
    <col min="115" max="115" width="8" customWidth="1"/>
    <col min="116" max="116" width="12.42578125" customWidth="1"/>
    <col min="117" max="117" width="7.140625" customWidth="1"/>
    <col min="118" max="119" width="5.5703125" customWidth="1"/>
    <col min="120" max="120" width="8.42578125" customWidth="1"/>
    <col min="121" max="121" width="5.28515625" customWidth="1"/>
    <col min="122" max="122" width="8" customWidth="1"/>
    <col min="123" max="123" width="8.140625" customWidth="1"/>
    <col min="124" max="124" width="7.140625" customWidth="1"/>
  </cols>
  <sheetData>
    <row r="1" spans="1:13" ht="58.5" customHeight="1" thickBot="1" x14ac:dyDescent="0.25">
      <c r="A1" s="87" t="s">
        <v>235</v>
      </c>
      <c r="B1" s="88" t="s">
        <v>229</v>
      </c>
      <c r="C1" s="89" t="s">
        <v>230</v>
      </c>
      <c r="D1" s="90" t="s">
        <v>233</v>
      </c>
      <c r="E1" s="88" t="s">
        <v>232</v>
      </c>
      <c r="F1" s="89" t="s">
        <v>231</v>
      </c>
      <c r="G1" s="90" t="s">
        <v>234</v>
      </c>
      <c r="H1" s="91" t="s">
        <v>8</v>
      </c>
    </row>
    <row r="2" spans="1:13" ht="18" x14ac:dyDescent="0.2">
      <c r="A2" s="98" t="s">
        <v>218</v>
      </c>
      <c r="B2" s="99">
        <v>35</v>
      </c>
      <c r="C2" s="100">
        <v>7.82</v>
      </c>
      <c r="D2" s="101">
        <f>(C2)/B2</f>
        <v>0.22342857142857145</v>
      </c>
      <c r="E2" s="102">
        <v>32</v>
      </c>
      <c r="F2" s="100">
        <v>7.0200000000000005</v>
      </c>
      <c r="G2" s="101">
        <f>(F2)/E2</f>
        <v>0.21937500000000001</v>
      </c>
      <c r="H2" s="103">
        <v>14.839999999999998</v>
      </c>
    </row>
    <row r="3" spans="1:13" ht="18" x14ac:dyDescent="0.2">
      <c r="A3" s="104" t="s">
        <v>219</v>
      </c>
      <c r="B3" s="519">
        <v>34</v>
      </c>
      <c r="C3" s="105">
        <v>6.9</v>
      </c>
      <c r="D3" s="523">
        <f>(C3+C4)/B3</f>
        <v>0.42823529411764705</v>
      </c>
      <c r="E3" s="521">
        <v>23</v>
      </c>
      <c r="F3" s="105">
        <v>2.5000000000000004</v>
      </c>
      <c r="G3" s="523">
        <f>(F3+F4)/E3</f>
        <v>0.3656521739130435</v>
      </c>
      <c r="H3" s="106">
        <v>9.4</v>
      </c>
    </row>
    <row r="4" spans="1:13" ht="18" x14ac:dyDescent="0.2">
      <c r="A4" s="104" t="s">
        <v>220</v>
      </c>
      <c r="B4" s="520"/>
      <c r="C4" s="105">
        <v>7.66</v>
      </c>
      <c r="D4" s="524"/>
      <c r="E4" s="522"/>
      <c r="F4" s="105">
        <v>5.91</v>
      </c>
      <c r="G4" s="524"/>
      <c r="H4" s="106">
        <v>13.570000000000002</v>
      </c>
    </row>
    <row r="5" spans="1:13" ht="18.75" thickBot="1" x14ac:dyDescent="0.25">
      <c r="A5" s="107" t="s">
        <v>237</v>
      </c>
      <c r="B5" s="108">
        <v>26</v>
      </c>
      <c r="C5" s="109">
        <v>7.6899999999999995</v>
      </c>
      <c r="D5" s="110">
        <f>(C5/0.55)/B5</f>
        <v>0.53776223776223775</v>
      </c>
      <c r="E5" s="111">
        <v>73</v>
      </c>
      <c r="F5" s="109">
        <v>15.535</v>
      </c>
      <c r="G5" s="110">
        <f>(F5/0.55)/E5</f>
        <v>0.38692403486924032</v>
      </c>
      <c r="H5" s="112">
        <v>23.225000000000001</v>
      </c>
    </row>
    <row r="6" spans="1:13" ht="18" hidden="1" outlineLevel="1" x14ac:dyDescent="0.25">
      <c r="A6" s="92" t="s">
        <v>222</v>
      </c>
      <c r="B6" s="93"/>
      <c r="C6" s="94">
        <v>1.8</v>
      </c>
      <c r="D6" s="95"/>
      <c r="E6" s="96"/>
      <c r="F6" s="94"/>
      <c r="G6" s="95"/>
      <c r="H6" s="97">
        <v>1.8</v>
      </c>
    </row>
    <row r="7" spans="1:13" ht="18" hidden="1" outlineLevel="1" x14ac:dyDescent="0.25">
      <c r="A7" s="76" t="s">
        <v>228</v>
      </c>
      <c r="B7" s="79"/>
      <c r="C7" s="75">
        <v>1.7250000000000001</v>
      </c>
      <c r="D7" s="78"/>
      <c r="E7" s="85"/>
      <c r="F7" s="75"/>
      <c r="G7" s="78"/>
      <c r="H7" s="83">
        <v>1.7250000000000001</v>
      </c>
    </row>
    <row r="8" spans="1:13" ht="30" hidden="1" outlineLevel="1" x14ac:dyDescent="0.25">
      <c r="A8" s="76" t="s">
        <v>223</v>
      </c>
      <c r="B8" s="79"/>
      <c r="C8" s="75">
        <v>7.85</v>
      </c>
      <c r="D8" s="78"/>
      <c r="E8" s="85"/>
      <c r="F8" s="75"/>
      <c r="G8" s="78"/>
      <c r="H8" s="83">
        <v>7.85</v>
      </c>
    </row>
    <row r="9" spans="1:13" ht="18" hidden="1" outlineLevel="1" x14ac:dyDescent="0.25">
      <c r="A9" s="76" t="s">
        <v>224</v>
      </c>
      <c r="B9" s="79"/>
      <c r="C9" s="75">
        <v>1.85</v>
      </c>
      <c r="D9" s="78"/>
      <c r="E9" s="85"/>
      <c r="F9" s="75"/>
      <c r="G9" s="78"/>
      <c r="H9" s="83">
        <v>1.85</v>
      </c>
    </row>
    <row r="10" spans="1:13" ht="18" hidden="1" outlineLevel="1" x14ac:dyDescent="0.25">
      <c r="A10" s="76" t="s">
        <v>225</v>
      </c>
      <c r="B10" s="79"/>
      <c r="C10" s="75">
        <v>3</v>
      </c>
      <c r="D10" s="78"/>
      <c r="E10" s="85"/>
      <c r="F10" s="75"/>
      <c r="G10" s="78"/>
      <c r="H10" s="83">
        <v>3</v>
      </c>
    </row>
    <row r="11" spans="1:13" ht="18" hidden="1" outlineLevel="1" x14ac:dyDescent="0.25">
      <c r="A11" s="76" t="s">
        <v>227</v>
      </c>
      <c r="B11" s="79"/>
      <c r="C11" s="75">
        <v>7.25</v>
      </c>
      <c r="D11" s="78"/>
      <c r="E11" s="85"/>
      <c r="F11" s="75">
        <v>2</v>
      </c>
      <c r="G11" s="78"/>
      <c r="H11" s="83">
        <v>9.25</v>
      </c>
    </row>
    <row r="12" spans="1:13" ht="18" hidden="1" outlineLevel="1" x14ac:dyDescent="0.25">
      <c r="A12" s="76" t="s">
        <v>226</v>
      </c>
      <c r="B12" s="79"/>
      <c r="C12" s="75">
        <v>3</v>
      </c>
      <c r="D12" s="78"/>
      <c r="E12" s="85"/>
      <c r="F12" s="75"/>
      <c r="G12" s="78"/>
      <c r="H12" s="83">
        <v>3</v>
      </c>
    </row>
    <row r="13" spans="1:13" ht="18.75" hidden="1" outlineLevel="1" thickBot="1" x14ac:dyDescent="0.3">
      <c r="A13" s="77" t="s">
        <v>8</v>
      </c>
      <c r="B13" s="80"/>
      <c r="C13" s="81">
        <v>56.545000000000002</v>
      </c>
      <c r="D13" s="82"/>
      <c r="E13" s="86"/>
      <c r="F13" s="81">
        <v>32.965000000000003</v>
      </c>
      <c r="G13" s="82"/>
      <c r="H13" s="84">
        <v>89.51</v>
      </c>
    </row>
    <row r="14" spans="1:13" ht="24.75" customHeight="1" collapsed="1" x14ac:dyDescent="0.2">
      <c r="A14" s="113" t="s">
        <v>244</v>
      </c>
      <c r="J14" s="1" t="s">
        <v>5</v>
      </c>
      <c r="K14" s="1" t="s">
        <v>40</v>
      </c>
      <c r="L14" s="8" t="s">
        <v>11</v>
      </c>
      <c r="M14" s="24" t="s">
        <v>8</v>
      </c>
    </row>
    <row r="15" spans="1:13" ht="24.75" customHeight="1" thickBot="1" x14ac:dyDescent="0.25">
      <c r="A15" s="113"/>
      <c r="J15" s="1"/>
      <c r="K15" s="1"/>
      <c r="L15" s="8"/>
      <c r="M15" s="24"/>
    </row>
    <row r="16" spans="1:13" ht="58.5" customHeight="1" thickBot="1" x14ac:dyDescent="0.25">
      <c r="A16" s="87" t="s">
        <v>245</v>
      </c>
      <c r="B16" s="88" t="s">
        <v>229</v>
      </c>
      <c r="C16" s="89" t="s">
        <v>230</v>
      </c>
      <c r="D16" s="90" t="s">
        <v>233</v>
      </c>
      <c r="E16" s="88" t="s">
        <v>232</v>
      </c>
      <c r="F16" s="89" t="s">
        <v>231</v>
      </c>
      <c r="G16" s="90" t="s">
        <v>234</v>
      </c>
      <c r="H16" s="91" t="s">
        <v>8</v>
      </c>
      <c r="J16" s="1" t="s">
        <v>13</v>
      </c>
      <c r="K16" s="26">
        <v>6.37</v>
      </c>
      <c r="L16" s="27">
        <v>6.9129999999999994</v>
      </c>
      <c r="M16" s="25">
        <v>13.282999999999999</v>
      </c>
    </row>
    <row r="17" spans="1:13" ht="18" x14ac:dyDescent="0.2">
      <c r="A17" s="98" t="s">
        <v>218</v>
      </c>
      <c r="B17" s="99">
        <v>33</v>
      </c>
      <c r="C17" s="100">
        <v>6.9129999999999994</v>
      </c>
      <c r="D17" s="101">
        <f>(C17)/B17</f>
        <v>0.20948484848484847</v>
      </c>
      <c r="E17" s="102">
        <v>33</v>
      </c>
      <c r="F17" s="100">
        <v>6.37</v>
      </c>
      <c r="G17" s="101">
        <f>(F17)/E17</f>
        <v>0.19303030303030302</v>
      </c>
      <c r="H17" s="103">
        <f>F17+C17</f>
        <v>13.282999999999999</v>
      </c>
      <c r="J17" s="9" t="s">
        <v>25</v>
      </c>
      <c r="K17" s="29">
        <v>4.34</v>
      </c>
      <c r="L17" s="30">
        <v>8.7809500000000007</v>
      </c>
      <c r="M17" s="31">
        <v>13.120950000000001</v>
      </c>
    </row>
    <row r="18" spans="1:13" ht="18" x14ac:dyDescent="0.2">
      <c r="A18" s="104" t="s">
        <v>219</v>
      </c>
      <c r="B18" s="519">
        <v>35</v>
      </c>
      <c r="C18" s="105">
        <v>8.7809500000000007</v>
      </c>
      <c r="D18" s="523">
        <f>(C18+C19)/B18</f>
        <v>0.43202714285714289</v>
      </c>
      <c r="E18" s="521">
        <v>24</v>
      </c>
      <c r="F18" s="105">
        <v>4.34</v>
      </c>
      <c r="G18" s="523">
        <f>(F18+F19)/E18</f>
        <v>0.39166666666666666</v>
      </c>
      <c r="H18" s="106">
        <f t="shared" ref="H18:H28" si="0">F18+C18</f>
        <v>13.120950000000001</v>
      </c>
      <c r="J18" s="9" t="s">
        <v>21</v>
      </c>
      <c r="K18" s="29">
        <v>5.0600000000000005</v>
      </c>
      <c r="L18" s="30">
        <v>6.34</v>
      </c>
      <c r="M18" s="31">
        <v>11.4</v>
      </c>
    </row>
    <row r="19" spans="1:13" ht="18" x14ac:dyDescent="0.2">
      <c r="A19" s="104" t="s">
        <v>220</v>
      </c>
      <c r="B19" s="520"/>
      <c r="C19" s="105">
        <v>6.34</v>
      </c>
      <c r="D19" s="524"/>
      <c r="E19" s="522"/>
      <c r="F19" s="105">
        <v>5.0600000000000005</v>
      </c>
      <c r="G19" s="524"/>
      <c r="H19" s="106">
        <f t="shared" si="0"/>
        <v>11.4</v>
      </c>
      <c r="J19" s="9" t="s">
        <v>72</v>
      </c>
      <c r="K19" s="29">
        <v>10.184999999999995</v>
      </c>
      <c r="L19" s="30">
        <v>5.6800000000000006</v>
      </c>
      <c r="M19" s="31">
        <v>15.864999999999995</v>
      </c>
    </row>
    <row r="20" spans="1:13" ht="18.75" thickBot="1" x14ac:dyDescent="0.25">
      <c r="A20" s="107" t="s">
        <v>237</v>
      </c>
      <c r="B20" s="108">
        <v>29</v>
      </c>
      <c r="C20" s="109">
        <v>5.6800000000000006</v>
      </c>
      <c r="D20" s="110">
        <f>(C20/0.55)/B20</f>
        <v>0.35611285266457682</v>
      </c>
      <c r="E20" s="111">
        <v>63</v>
      </c>
      <c r="F20" s="109">
        <v>10.184999999999995</v>
      </c>
      <c r="G20" s="110">
        <f>(F20/0.55)/E20</f>
        <v>0.29393939393939378</v>
      </c>
      <c r="H20" s="112">
        <f t="shared" si="0"/>
        <v>15.864999999999995</v>
      </c>
      <c r="J20" s="9" t="s">
        <v>36</v>
      </c>
      <c r="K20" s="29"/>
      <c r="L20" s="30">
        <v>2.625</v>
      </c>
      <c r="M20" s="31">
        <v>2.625</v>
      </c>
    </row>
    <row r="21" spans="1:13" ht="18" hidden="1" outlineLevel="1" x14ac:dyDescent="0.25">
      <c r="A21" s="92" t="s">
        <v>222</v>
      </c>
      <c r="B21" s="93"/>
      <c r="C21" s="94">
        <v>2.625</v>
      </c>
      <c r="D21" s="95"/>
      <c r="E21" s="96"/>
      <c r="F21" s="94"/>
      <c r="G21" s="95"/>
      <c r="H21" s="97">
        <f t="shared" si="0"/>
        <v>2.625</v>
      </c>
      <c r="J21" s="9" t="s">
        <v>37</v>
      </c>
      <c r="K21" s="29">
        <v>0</v>
      </c>
      <c r="L21" s="30">
        <v>3</v>
      </c>
      <c r="M21" s="31">
        <v>3</v>
      </c>
    </row>
    <row r="22" spans="1:13" ht="18" hidden="1" outlineLevel="1" x14ac:dyDescent="0.25">
      <c r="A22" s="76" t="s">
        <v>228</v>
      </c>
      <c r="B22" s="79"/>
      <c r="C22" s="75">
        <v>3</v>
      </c>
      <c r="D22" s="78"/>
      <c r="E22" s="85"/>
      <c r="F22" s="75"/>
      <c r="G22" s="78"/>
      <c r="H22" s="83">
        <f t="shared" si="0"/>
        <v>3</v>
      </c>
      <c r="J22" s="9" t="s">
        <v>86</v>
      </c>
      <c r="K22" s="29"/>
      <c r="L22" s="30">
        <v>2.25</v>
      </c>
      <c r="M22" s="31">
        <v>2.25</v>
      </c>
    </row>
    <row r="23" spans="1:13" ht="30" hidden="1" outlineLevel="1" x14ac:dyDescent="0.25">
      <c r="A23" s="76" t="s">
        <v>223</v>
      </c>
      <c r="B23" s="79"/>
      <c r="C23" s="75">
        <v>2.25</v>
      </c>
      <c r="D23" s="78"/>
      <c r="E23" s="85"/>
      <c r="F23" s="75"/>
      <c r="G23" s="78"/>
      <c r="H23" s="83">
        <f t="shared" si="0"/>
        <v>2.25</v>
      </c>
      <c r="J23" s="9" t="s">
        <v>64</v>
      </c>
      <c r="K23" s="29"/>
      <c r="L23" s="30">
        <v>3</v>
      </c>
      <c r="M23" s="31">
        <v>3</v>
      </c>
    </row>
    <row r="24" spans="1:13" ht="18" hidden="1" outlineLevel="1" x14ac:dyDescent="0.25">
      <c r="A24" s="76" t="s">
        <v>224</v>
      </c>
      <c r="B24" s="79"/>
      <c r="C24" s="75">
        <v>3</v>
      </c>
      <c r="D24" s="78"/>
      <c r="E24" s="85"/>
      <c r="F24" s="75"/>
      <c r="G24" s="78"/>
      <c r="H24" s="83">
        <f t="shared" si="0"/>
        <v>3</v>
      </c>
      <c r="J24" s="9" t="s">
        <v>66</v>
      </c>
      <c r="K24" s="29"/>
      <c r="L24" s="30">
        <v>4.25</v>
      </c>
      <c r="M24" s="31">
        <v>4.25</v>
      </c>
    </row>
    <row r="25" spans="1:13" ht="18" hidden="1" outlineLevel="1" x14ac:dyDescent="0.25">
      <c r="A25" s="76" t="s">
        <v>225</v>
      </c>
      <c r="B25" s="79"/>
      <c r="C25" s="75">
        <v>3</v>
      </c>
      <c r="D25" s="78"/>
      <c r="E25" s="85"/>
      <c r="F25" s="75"/>
      <c r="G25" s="78"/>
      <c r="H25" s="83">
        <f t="shared" si="0"/>
        <v>3</v>
      </c>
      <c r="J25" s="9" t="s">
        <v>67</v>
      </c>
      <c r="K25" s="29">
        <v>2</v>
      </c>
      <c r="L25" s="30">
        <v>6.5650000000000004</v>
      </c>
      <c r="M25" s="31">
        <v>8.5650000000000013</v>
      </c>
    </row>
    <row r="26" spans="1:13" ht="18" hidden="1" outlineLevel="1" x14ac:dyDescent="0.25">
      <c r="A26" s="76" t="s">
        <v>227</v>
      </c>
      <c r="B26" s="79"/>
      <c r="C26" s="75">
        <v>6.5650000000000004</v>
      </c>
      <c r="D26" s="78"/>
      <c r="E26" s="85"/>
      <c r="F26" s="75">
        <v>2</v>
      </c>
      <c r="G26" s="78"/>
      <c r="H26" s="83">
        <f t="shared" si="0"/>
        <v>8.5650000000000013</v>
      </c>
      <c r="J26" s="9" t="s">
        <v>212</v>
      </c>
      <c r="K26" s="29"/>
      <c r="L26" s="30">
        <v>3</v>
      </c>
      <c r="M26" s="31">
        <v>3</v>
      </c>
    </row>
    <row r="27" spans="1:13" ht="18" hidden="1" outlineLevel="1" x14ac:dyDescent="0.25">
      <c r="A27" s="76" t="s">
        <v>226</v>
      </c>
      <c r="B27" s="79"/>
      <c r="C27" s="75">
        <v>4.25</v>
      </c>
      <c r="D27" s="78"/>
      <c r="E27" s="85"/>
      <c r="F27" s="75"/>
      <c r="G27" s="78"/>
      <c r="H27" s="83">
        <f t="shared" si="0"/>
        <v>4.25</v>
      </c>
      <c r="J27" s="23" t="s">
        <v>8</v>
      </c>
      <c r="K27" s="32">
        <v>27.954999999999998</v>
      </c>
      <c r="L27" s="33">
        <v>52.403949999999995</v>
      </c>
      <c r="M27" s="34">
        <v>80.358949999999993</v>
      </c>
    </row>
    <row r="28" spans="1:13" ht="18.75" hidden="1" outlineLevel="1" thickBot="1" x14ac:dyDescent="0.3">
      <c r="A28" s="77" t="s">
        <v>8</v>
      </c>
      <c r="B28" s="80"/>
      <c r="C28" s="81">
        <f>SUM(C17:C27)</f>
        <v>52.403949999999995</v>
      </c>
      <c r="D28" s="82"/>
      <c r="E28" s="86"/>
      <c r="F28" s="81">
        <f>SUM(F17:F27)</f>
        <v>27.954999999999998</v>
      </c>
      <c r="G28" s="82"/>
      <c r="H28" s="84">
        <f t="shared" si="0"/>
        <v>80.358949999999993</v>
      </c>
    </row>
    <row r="29" spans="1:13" ht="25.5" customHeight="1" collapsed="1" x14ac:dyDescent="0.2">
      <c r="A29" s="113" t="s">
        <v>244</v>
      </c>
    </row>
    <row r="31" spans="1:13" ht="13.5" thickBot="1" x14ac:dyDescent="0.25"/>
    <row r="32" spans="1:13" ht="58.5" customHeight="1" thickBot="1" x14ac:dyDescent="0.25">
      <c r="A32" s="87" t="s">
        <v>236</v>
      </c>
      <c r="B32" s="88" t="s">
        <v>229</v>
      </c>
      <c r="C32" s="89" t="s">
        <v>230</v>
      </c>
      <c r="D32" s="90" t="s">
        <v>233</v>
      </c>
      <c r="E32" s="88" t="s">
        <v>232</v>
      </c>
      <c r="F32" s="89" t="s">
        <v>231</v>
      </c>
      <c r="G32" s="90" t="s">
        <v>234</v>
      </c>
      <c r="H32" s="91" t="s">
        <v>8</v>
      </c>
    </row>
    <row r="33" spans="1:8" ht="18" x14ac:dyDescent="0.2">
      <c r="A33" s="98" t="s">
        <v>218</v>
      </c>
      <c r="B33" s="99">
        <v>32</v>
      </c>
      <c r="C33" s="100">
        <v>6.3630000000000013</v>
      </c>
      <c r="D33" s="101">
        <f>(C33)/B33</f>
        <v>0.19884375000000004</v>
      </c>
      <c r="E33" s="102">
        <v>34</v>
      </c>
      <c r="F33" s="100">
        <v>6.47</v>
      </c>
      <c r="G33" s="101">
        <f>(F33)/E33</f>
        <v>0.19029411764705881</v>
      </c>
      <c r="H33" s="103">
        <f>F33+C33</f>
        <v>12.833000000000002</v>
      </c>
    </row>
    <row r="34" spans="1:8" ht="18" x14ac:dyDescent="0.2">
      <c r="A34" s="104" t="s">
        <v>219</v>
      </c>
      <c r="B34" s="519">
        <v>36</v>
      </c>
      <c r="C34" s="105">
        <v>8.7809500000000007</v>
      </c>
      <c r="D34" s="523">
        <f>(C34+C35)/B34</f>
        <v>0.43613750000000001</v>
      </c>
      <c r="E34" s="521">
        <v>25</v>
      </c>
      <c r="F34" s="105">
        <v>4.49</v>
      </c>
      <c r="G34" s="523">
        <f>(F34+F35)/E34</f>
        <v>0.39200000000000002</v>
      </c>
      <c r="H34" s="106">
        <f t="shared" ref="H34:H44" si="1">F34+C34</f>
        <v>13.270950000000001</v>
      </c>
    </row>
    <row r="35" spans="1:8" ht="18" x14ac:dyDescent="0.2">
      <c r="A35" s="104" t="s">
        <v>220</v>
      </c>
      <c r="B35" s="520"/>
      <c r="C35" s="105">
        <v>6.92</v>
      </c>
      <c r="D35" s="524"/>
      <c r="E35" s="522"/>
      <c r="F35" s="105">
        <v>5.3100000000000014</v>
      </c>
      <c r="G35" s="524"/>
      <c r="H35" s="106">
        <f t="shared" si="1"/>
        <v>12.23</v>
      </c>
    </row>
    <row r="36" spans="1:8" ht="18.75" thickBot="1" x14ac:dyDescent="0.25">
      <c r="A36" s="107" t="s">
        <v>237</v>
      </c>
      <c r="B36" s="108">
        <v>29</v>
      </c>
      <c r="C36" s="109">
        <v>5.6800000000000006</v>
      </c>
      <c r="D36" s="110">
        <f>(C36/0.55)/B36</f>
        <v>0.35611285266457682</v>
      </c>
      <c r="E36" s="111">
        <v>64</v>
      </c>
      <c r="F36" s="109">
        <v>10.084999999999996</v>
      </c>
      <c r="G36" s="110">
        <f>(F36/0.55)/E36</f>
        <v>0.28650568181818165</v>
      </c>
      <c r="H36" s="112">
        <f t="shared" si="1"/>
        <v>15.764999999999997</v>
      </c>
    </row>
    <row r="37" spans="1:8" ht="18" hidden="1" outlineLevel="1" x14ac:dyDescent="0.25">
      <c r="A37" s="92" t="s">
        <v>222</v>
      </c>
      <c r="B37" s="93"/>
      <c r="C37" s="94">
        <v>2.625</v>
      </c>
      <c r="D37" s="95"/>
      <c r="E37" s="96"/>
      <c r="F37" s="94"/>
      <c r="G37" s="95"/>
      <c r="H37" s="97">
        <f t="shared" si="1"/>
        <v>2.625</v>
      </c>
    </row>
    <row r="38" spans="1:8" ht="18" hidden="1" outlineLevel="1" x14ac:dyDescent="0.25">
      <c r="A38" s="76" t="s">
        <v>228</v>
      </c>
      <c r="B38" s="79"/>
      <c r="C38" s="75">
        <v>3</v>
      </c>
      <c r="D38" s="78"/>
      <c r="E38" s="85"/>
      <c r="F38" s="75"/>
      <c r="G38" s="78"/>
      <c r="H38" s="83">
        <f t="shared" si="1"/>
        <v>3</v>
      </c>
    </row>
    <row r="39" spans="1:8" ht="30" hidden="1" outlineLevel="1" x14ac:dyDescent="0.25">
      <c r="A39" s="76" t="s">
        <v>223</v>
      </c>
      <c r="B39" s="79"/>
      <c r="C39" s="75">
        <v>2.25</v>
      </c>
      <c r="D39" s="78"/>
      <c r="E39" s="85"/>
      <c r="F39" s="75"/>
      <c r="G39" s="78"/>
      <c r="H39" s="83">
        <f t="shared" si="1"/>
        <v>2.25</v>
      </c>
    </row>
    <row r="40" spans="1:8" ht="18" hidden="1" outlineLevel="1" x14ac:dyDescent="0.25">
      <c r="A40" s="76" t="s">
        <v>224</v>
      </c>
      <c r="B40" s="79"/>
      <c r="C40" s="75">
        <v>3</v>
      </c>
      <c r="D40" s="78"/>
      <c r="E40" s="85"/>
      <c r="F40" s="75"/>
      <c r="G40" s="78"/>
      <c r="H40" s="83">
        <f t="shared" si="1"/>
        <v>3</v>
      </c>
    </row>
    <row r="41" spans="1:8" ht="18" hidden="1" outlineLevel="1" x14ac:dyDescent="0.25">
      <c r="A41" s="76" t="s">
        <v>225</v>
      </c>
      <c r="B41" s="79"/>
      <c r="C41" s="75">
        <v>3</v>
      </c>
      <c r="D41" s="78"/>
      <c r="E41" s="85"/>
      <c r="F41" s="75"/>
      <c r="G41" s="78"/>
      <c r="H41" s="83">
        <f t="shared" si="1"/>
        <v>3</v>
      </c>
    </row>
    <row r="42" spans="1:8" ht="18" hidden="1" outlineLevel="1" x14ac:dyDescent="0.25">
      <c r="A42" s="76" t="s">
        <v>227</v>
      </c>
      <c r="B42" s="79"/>
      <c r="C42" s="75">
        <v>6.5650000000000004</v>
      </c>
      <c r="D42" s="78"/>
      <c r="E42" s="85"/>
      <c r="F42" s="75">
        <v>2</v>
      </c>
      <c r="G42" s="78"/>
      <c r="H42" s="83">
        <f t="shared" si="1"/>
        <v>8.5650000000000013</v>
      </c>
    </row>
    <row r="43" spans="1:8" ht="18" hidden="1" outlineLevel="1" x14ac:dyDescent="0.25">
      <c r="A43" s="76" t="s">
        <v>226</v>
      </c>
      <c r="B43" s="79"/>
      <c r="C43" s="75">
        <v>4.25</v>
      </c>
      <c r="D43" s="78"/>
      <c r="E43" s="85"/>
      <c r="F43" s="75"/>
      <c r="G43" s="78"/>
      <c r="H43" s="83">
        <f t="shared" si="1"/>
        <v>4.25</v>
      </c>
    </row>
    <row r="44" spans="1:8" ht="18.75" hidden="1" outlineLevel="1" thickBot="1" x14ac:dyDescent="0.3">
      <c r="A44" s="77" t="s">
        <v>8</v>
      </c>
      <c r="B44" s="80"/>
      <c r="C44" s="81">
        <f>SUM(C33:C43)</f>
        <v>52.433949999999996</v>
      </c>
      <c r="D44" s="82"/>
      <c r="E44" s="86"/>
      <c r="F44" s="81">
        <f>SUM(F33:F43)</f>
        <v>28.354999999999997</v>
      </c>
      <c r="G44" s="82"/>
      <c r="H44" s="84">
        <f t="shared" si="1"/>
        <v>80.78895</v>
      </c>
    </row>
    <row r="45" spans="1:8" ht="25.5" customHeight="1" collapsed="1" x14ac:dyDescent="0.2">
      <c r="A45" s="113" t="s">
        <v>244</v>
      </c>
    </row>
  </sheetData>
  <mergeCells count="12">
    <mergeCell ref="B3:B4"/>
    <mergeCell ref="E3:E4"/>
    <mergeCell ref="D3:D4"/>
    <mergeCell ref="G3:G4"/>
    <mergeCell ref="B34:B35"/>
    <mergeCell ref="D34:D35"/>
    <mergeCell ref="E34:E35"/>
    <mergeCell ref="G34:G35"/>
    <mergeCell ref="B18:B19"/>
    <mergeCell ref="D18:D19"/>
    <mergeCell ref="E18:E19"/>
    <mergeCell ref="G18:G19"/>
  </mergeCells>
  <printOptions horizontalCentered="1"/>
  <pageMargins left="0" right="0" top="0.75" bottom="0.75" header="0.3" footer="0.3"/>
  <pageSetup scale="98" orientation="landscape" r:id="rId1"/>
  <headerFooter>
    <oddHeader>&amp;C&amp;"Arial,Bold"&amp;14&amp;F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S48"/>
  <sheetViews>
    <sheetView view="pageBreakPreview" zoomScale="90" zoomScaleNormal="80" zoomScaleSheetLayoutView="90" workbookViewId="0">
      <pane xSplit="3" ySplit="6" topLeftCell="H10" activePane="bottomRight" state="frozen"/>
      <selection pane="topRight" activeCell="C1" sqref="C1"/>
      <selection pane="bottomLeft" activeCell="A7" sqref="A7"/>
      <selection pane="bottomRight" activeCell="P9" sqref="P9"/>
    </sheetView>
  </sheetViews>
  <sheetFormatPr defaultRowHeight="12.75" outlineLevelRow="1" x14ac:dyDescent="0.2"/>
  <cols>
    <col min="1" max="1" width="25.85546875" customWidth="1"/>
    <col min="2" max="2" width="25.85546875" hidden="1" customWidth="1"/>
    <col min="3" max="3" width="15.7109375" style="35" customWidth="1"/>
    <col min="4" max="4" width="15.7109375" style="35" hidden="1" customWidth="1"/>
    <col min="5" max="5" width="13.28515625" customWidth="1"/>
    <col min="6" max="6" width="13.85546875" customWidth="1"/>
    <col min="7" max="8" width="11.28515625" customWidth="1"/>
    <col min="9" max="9" width="12.42578125" customWidth="1"/>
    <col min="10" max="10" width="11.140625" customWidth="1"/>
    <col min="11" max="11" width="12.42578125" customWidth="1"/>
    <col min="12" max="12" width="12.140625" customWidth="1"/>
    <col min="13" max="13" width="11.28515625" customWidth="1"/>
    <col min="14" max="14" width="11.85546875" customWidth="1"/>
    <col min="15" max="15" width="12.42578125" customWidth="1"/>
    <col min="16" max="16" width="10" customWidth="1"/>
    <col min="17" max="17" width="4.7109375" customWidth="1"/>
    <col min="18" max="18" width="7.42578125" customWidth="1"/>
    <col min="19" max="40" width="12.5703125" customWidth="1"/>
    <col min="41" max="41" width="8.5703125" customWidth="1"/>
    <col min="42" max="63" width="12.5703125" customWidth="1"/>
    <col min="64" max="72" width="12.5703125" bestFit="1" customWidth="1"/>
    <col min="73" max="73" width="8.140625" customWidth="1"/>
    <col min="74" max="74" width="6" customWidth="1"/>
    <col min="75" max="75" width="8.7109375" customWidth="1"/>
    <col min="76" max="76" width="11.28515625" customWidth="1"/>
    <col min="77" max="83" width="11.28515625" bestFit="1" customWidth="1"/>
    <col min="84" max="93" width="11.28515625" customWidth="1"/>
    <col min="94" max="94" width="8.42578125" customWidth="1"/>
    <col min="95" max="105" width="7.42578125" customWidth="1"/>
    <col min="106" max="106" width="8.42578125" customWidth="1"/>
    <col min="107" max="107" width="5.7109375" customWidth="1"/>
    <col min="108" max="108" width="8.140625" customWidth="1"/>
    <col min="109" max="112" width="6.5703125" customWidth="1"/>
    <col min="113" max="113" width="8" customWidth="1"/>
    <col min="114" max="114" width="12.42578125" customWidth="1"/>
    <col min="115" max="115" width="7.140625" customWidth="1"/>
    <col min="116" max="117" width="5.5703125" customWidth="1"/>
    <col min="118" max="118" width="8.42578125" customWidth="1"/>
    <col min="119" max="119" width="5.28515625" customWidth="1"/>
    <col min="120" max="120" width="8" customWidth="1"/>
    <col min="121" max="121" width="8.140625" customWidth="1"/>
    <col min="122" max="122" width="7.140625" customWidth="1"/>
  </cols>
  <sheetData>
    <row r="3" spans="1:19" x14ac:dyDescent="0.2">
      <c r="A3" s="28" t="s">
        <v>7</v>
      </c>
      <c r="B3" s="28"/>
      <c r="C3" s="36" t="s">
        <v>206</v>
      </c>
      <c r="D3" s="37"/>
    </row>
    <row r="5" spans="1:19" x14ac:dyDescent="0.2">
      <c r="A5" s="1" t="s">
        <v>157</v>
      </c>
      <c r="B5" s="8"/>
      <c r="C5" s="2"/>
      <c r="D5" s="8"/>
      <c r="E5" s="39" t="s">
        <v>5</v>
      </c>
      <c r="F5" s="2"/>
      <c r="G5" s="2"/>
      <c r="H5" s="2"/>
      <c r="I5" s="2"/>
      <c r="J5" s="2"/>
      <c r="K5" s="2"/>
      <c r="L5" s="2"/>
      <c r="M5" s="2"/>
      <c r="N5" s="2"/>
      <c r="O5" s="2"/>
      <c r="P5" s="3"/>
    </row>
    <row r="6" spans="1:19" ht="36" customHeight="1" x14ac:dyDescent="0.2">
      <c r="A6" s="56" t="s">
        <v>3</v>
      </c>
      <c r="B6" s="56"/>
      <c r="C6" s="56" t="s">
        <v>4</v>
      </c>
      <c r="D6" s="69"/>
      <c r="E6" s="57" t="s">
        <v>218</v>
      </c>
      <c r="F6" s="58" t="s">
        <v>219</v>
      </c>
      <c r="G6" s="58" t="s">
        <v>220</v>
      </c>
      <c r="H6" s="58" t="s">
        <v>221</v>
      </c>
      <c r="I6" s="58" t="s">
        <v>222</v>
      </c>
      <c r="J6" s="58" t="s">
        <v>228</v>
      </c>
      <c r="K6" s="58" t="s">
        <v>223</v>
      </c>
      <c r="L6" s="58" t="s">
        <v>224</v>
      </c>
      <c r="M6" s="58" t="s">
        <v>225</v>
      </c>
      <c r="N6" s="58" t="s">
        <v>227</v>
      </c>
      <c r="O6" s="58" t="s">
        <v>226</v>
      </c>
      <c r="P6" s="59" t="s">
        <v>8</v>
      </c>
      <c r="Q6" s="38"/>
      <c r="R6" s="38"/>
      <c r="S6" s="5"/>
    </row>
    <row r="7" spans="1:19" ht="16.5" outlineLevel="1" x14ac:dyDescent="0.25">
      <c r="A7" s="60" t="s">
        <v>11</v>
      </c>
      <c r="B7" s="60"/>
      <c r="C7" s="61" t="s">
        <v>92</v>
      </c>
      <c r="D7" s="70"/>
      <c r="E7" s="44">
        <v>1.4999999999999999E-2</v>
      </c>
      <c r="F7" s="45"/>
      <c r="G7" s="45"/>
      <c r="H7" s="45"/>
      <c r="I7" s="45"/>
      <c r="J7" s="45"/>
      <c r="K7" s="45"/>
      <c r="L7" s="45"/>
      <c r="M7" s="45"/>
      <c r="N7" s="45"/>
      <c r="O7" s="45"/>
      <c r="P7" s="46">
        <v>1.4999999999999999E-2</v>
      </c>
    </row>
    <row r="8" spans="1:19" ht="16.5" outlineLevel="1" x14ac:dyDescent="0.25">
      <c r="A8" s="62"/>
      <c r="B8" s="64"/>
      <c r="C8" s="63" t="s">
        <v>12</v>
      </c>
      <c r="D8" s="71"/>
      <c r="E8" s="47">
        <v>0.25</v>
      </c>
      <c r="F8" s="48"/>
      <c r="G8" s="48"/>
      <c r="H8" s="48">
        <v>0.23</v>
      </c>
      <c r="I8" s="48"/>
      <c r="J8" s="48"/>
      <c r="K8" s="48"/>
      <c r="L8" s="48"/>
      <c r="M8" s="48"/>
      <c r="N8" s="48"/>
      <c r="O8" s="48"/>
      <c r="P8" s="49">
        <v>0.48</v>
      </c>
    </row>
    <row r="9" spans="1:19" ht="16.5" outlineLevel="1" x14ac:dyDescent="0.25">
      <c r="A9" s="62"/>
      <c r="B9" s="64"/>
      <c r="C9" s="63" t="s">
        <v>13</v>
      </c>
      <c r="D9" s="71"/>
      <c r="E9" s="47"/>
      <c r="F9" s="48"/>
      <c r="G9" s="48">
        <v>0.1</v>
      </c>
      <c r="H9" s="48"/>
      <c r="I9" s="48"/>
      <c r="J9" s="48"/>
      <c r="K9" s="48"/>
      <c r="L9" s="48"/>
      <c r="M9" s="48"/>
      <c r="N9" s="48"/>
      <c r="O9" s="48"/>
      <c r="P9" s="49">
        <v>0.1</v>
      </c>
    </row>
    <row r="10" spans="1:19" ht="16.5" outlineLevel="1" x14ac:dyDescent="0.25">
      <c r="A10" s="62"/>
      <c r="B10" s="64"/>
      <c r="C10" s="63" t="s">
        <v>60</v>
      </c>
      <c r="D10" s="71"/>
      <c r="E10" s="47">
        <v>0.12000000000000001</v>
      </c>
      <c r="F10" s="48"/>
      <c r="G10" s="48"/>
      <c r="H10" s="48"/>
      <c r="I10" s="48"/>
      <c r="J10" s="48"/>
      <c r="K10" s="48"/>
      <c r="L10" s="48"/>
      <c r="M10" s="48"/>
      <c r="N10" s="48"/>
      <c r="O10" s="48"/>
      <c r="P10" s="49">
        <v>0.12000000000000001</v>
      </c>
    </row>
    <row r="11" spans="1:19" ht="16.5" outlineLevel="1" x14ac:dyDescent="0.25">
      <c r="A11" s="62"/>
      <c r="B11" s="64"/>
      <c r="C11" s="63" t="s">
        <v>15</v>
      </c>
      <c r="D11" s="71"/>
      <c r="E11" s="47">
        <v>0.5</v>
      </c>
      <c r="F11" s="48"/>
      <c r="G11" s="48">
        <v>0.89000000000000012</v>
      </c>
      <c r="H11" s="48">
        <v>0.8</v>
      </c>
      <c r="I11" s="48"/>
      <c r="J11" s="48"/>
      <c r="K11" s="48"/>
      <c r="L11" s="48">
        <v>0.15</v>
      </c>
      <c r="M11" s="48"/>
      <c r="N11" s="48"/>
      <c r="O11" s="48"/>
      <c r="P11" s="49">
        <v>2.3400000000000003</v>
      </c>
    </row>
    <row r="12" spans="1:19" ht="16.5" outlineLevel="1" x14ac:dyDescent="0.25">
      <c r="A12" s="62"/>
      <c r="B12" s="64"/>
      <c r="C12" s="63" t="s">
        <v>74</v>
      </c>
      <c r="D12" s="71"/>
      <c r="E12" s="47"/>
      <c r="F12" s="48"/>
      <c r="G12" s="48">
        <v>0.52</v>
      </c>
      <c r="H12" s="48"/>
      <c r="I12" s="48"/>
      <c r="J12" s="48"/>
      <c r="K12" s="48"/>
      <c r="L12" s="48"/>
      <c r="M12" s="48"/>
      <c r="N12" s="48"/>
      <c r="O12" s="48"/>
      <c r="P12" s="49">
        <v>0.52</v>
      </c>
    </row>
    <row r="13" spans="1:19" ht="16.5" outlineLevel="1" x14ac:dyDescent="0.25">
      <c r="A13" s="62"/>
      <c r="B13" s="64"/>
      <c r="C13" s="63" t="s">
        <v>18</v>
      </c>
      <c r="D13" s="71"/>
      <c r="E13" s="47">
        <v>0.90000000000000013</v>
      </c>
      <c r="F13" s="48"/>
      <c r="G13" s="48">
        <v>1.1400000000000001</v>
      </c>
      <c r="H13" s="48">
        <v>0.53</v>
      </c>
      <c r="I13" s="48"/>
      <c r="J13" s="48"/>
      <c r="K13" s="48"/>
      <c r="L13" s="48"/>
      <c r="M13" s="48"/>
      <c r="N13" s="48"/>
      <c r="O13" s="48"/>
      <c r="P13" s="49">
        <v>2.5700000000000003</v>
      </c>
    </row>
    <row r="14" spans="1:19" ht="16.5" outlineLevel="1" x14ac:dyDescent="0.25">
      <c r="A14" s="62"/>
      <c r="B14" s="64"/>
      <c r="C14" s="64" t="s">
        <v>217</v>
      </c>
      <c r="D14" s="72"/>
      <c r="E14" s="47">
        <v>0.4</v>
      </c>
      <c r="F14" s="48"/>
      <c r="G14" s="48">
        <v>0.4</v>
      </c>
      <c r="H14" s="48">
        <v>0.25</v>
      </c>
      <c r="I14" s="48"/>
      <c r="J14" s="48"/>
      <c r="K14" s="48"/>
      <c r="L14" s="48"/>
      <c r="M14" s="48"/>
      <c r="N14" s="48"/>
      <c r="O14" s="48"/>
      <c r="P14" s="49">
        <v>1.05</v>
      </c>
    </row>
    <row r="15" spans="1:19" ht="16.5" outlineLevel="1" x14ac:dyDescent="0.25">
      <c r="A15" s="62"/>
      <c r="B15" s="64"/>
      <c r="C15" s="63" t="s">
        <v>95</v>
      </c>
      <c r="D15" s="71"/>
      <c r="E15" s="47">
        <v>0.61499999999999999</v>
      </c>
      <c r="F15" s="48">
        <v>0.3</v>
      </c>
      <c r="G15" s="48"/>
      <c r="H15" s="48"/>
      <c r="I15" s="48"/>
      <c r="J15" s="48"/>
      <c r="K15" s="48"/>
      <c r="L15" s="48"/>
      <c r="M15" s="48"/>
      <c r="N15" s="48"/>
      <c r="O15" s="48"/>
      <c r="P15" s="49">
        <v>0.91500000000000004</v>
      </c>
    </row>
    <row r="16" spans="1:19" ht="16.5" outlineLevel="1" x14ac:dyDescent="0.25">
      <c r="A16" s="62"/>
      <c r="B16" s="64"/>
      <c r="C16" s="63" t="s">
        <v>98</v>
      </c>
      <c r="D16" s="71"/>
      <c r="E16" s="47">
        <v>0.75</v>
      </c>
      <c r="F16" s="48"/>
      <c r="G16" s="48"/>
      <c r="H16" s="48">
        <v>0.89</v>
      </c>
      <c r="I16" s="48"/>
      <c r="J16" s="48"/>
      <c r="K16" s="48"/>
      <c r="L16" s="48"/>
      <c r="M16" s="48"/>
      <c r="N16" s="48"/>
      <c r="O16" s="48"/>
      <c r="P16" s="49">
        <v>1.6400000000000001</v>
      </c>
    </row>
    <row r="17" spans="1:16" ht="16.5" outlineLevel="1" x14ac:dyDescent="0.25">
      <c r="A17" s="62"/>
      <c r="B17" s="64"/>
      <c r="C17" s="63" t="s">
        <v>99</v>
      </c>
      <c r="D17" s="71"/>
      <c r="E17" s="47">
        <v>0.32</v>
      </c>
      <c r="F17" s="48"/>
      <c r="G17" s="48"/>
      <c r="H17" s="48"/>
      <c r="I17" s="48"/>
      <c r="J17" s="48"/>
      <c r="K17" s="48"/>
      <c r="L17" s="48"/>
      <c r="M17" s="48"/>
      <c r="N17" s="48"/>
      <c r="O17" s="48"/>
      <c r="P17" s="49">
        <v>0.32</v>
      </c>
    </row>
    <row r="18" spans="1:16" ht="16.5" outlineLevel="1" x14ac:dyDescent="0.25">
      <c r="A18" s="62"/>
      <c r="B18" s="64"/>
      <c r="C18" s="63" t="s">
        <v>22</v>
      </c>
      <c r="D18" s="71"/>
      <c r="E18" s="47">
        <v>0.1</v>
      </c>
      <c r="F18" s="48">
        <v>1.35</v>
      </c>
      <c r="G18" s="48"/>
      <c r="H18" s="48">
        <v>0.2</v>
      </c>
      <c r="I18" s="48"/>
      <c r="J18" s="48"/>
      <c r="K18" s="48"/>
      <c r="L18" s="48"/>
      <c r="M18" s="48"/>
      <c r="N18" s="48"/>
      <c r="O18" s="48"/>
      <c r="P18" s="49">
        <v>1.6500000000000001</v>
      </c>
    </row>
    <row r="19" spans="1:16" ht="16.5" outlineLevel="1" x14ac:dyDescent="0.25">
      <c r="A19" s="62"/>
      <c r="B19" s="64"/>
      <c r="C19" s="63" t="s">
        <v>101</v>
      </c>
      <c r="D19" s="71"/>
      <c r="E19" s="47"/>
      <c r="F19" s="48"/>
      <c r="G19" s="48">
        <v>0.01</v>
      </c>
      <c r="H19" s="48">
        <v>0.01</v>
      </c>
      <c r="I19" s="48"/>
      <c r="J19" s="48"/>
      <c r="K19" s="48"/>
      <c r="L19" s="48"/>
      <c r="M19" s="48"/>
      <c r="N19" s="48"/>
      <c r="O19" s="48"/>
      <c r="P19" s="49">
        <v>0.02</v>
      </c>
    </row>
    <row r="20" spans="1:16" ht="16.5" outlineLevel="1" x14ac:dyDescent="0.25">
      <c r="A20" s="62"/>
      <c r="B20" s="64"/>
      <c r="C20" s="63" t="s">
        <v>27</v>
      </c>
      <c r="D20" s="71"/>
      <c r="E20" s="47">
        <v>0.45000000000000007</v>
      </c>
      <c r="F20" s="48">
        <v>1</v>
      </c>
      <c r="G20" s="48">
        <v>1.7</v>
      </c>
      <c r="H20" s="48">
        <v>0.3</v>
      </c>
      <c r="I20" s="48"/>
      <c r="J20" s="48"/>
      <c r="K20" s="48"/>
      <c r="L20" s="48"/>
      <c r="M20" s="48"/>
      <c r="N20" s="48"/>
      <c r="O20" s="48"/>
      <c r="P20" s="49">
        <v>3.45</v>
      </c>
    </row>
    <row r="21" spans="1:16" ht="16.5" outlineLevel="1" x14ac:dyDescent="0.25">
      <c r="A21" s="62"/>
      <c r="B21" s="64"/>
      <c r="C21" s="63" t="s">
        <v>28</v>
      </c>
      <c r="D21" s="71"/>
      <c r="E21" s="47">
        <v>0.79999999999999993</v>
      </c>
      <c r="F21" s="48">
        <v>0.75</v>
      </c>
      <c r="G21" s="48">
        <v>0.63</v>
      </c>
      <c r="H21" s="48">
        <v>2.0099999999999998</v>
      </c>
      <c r="I21" s="48"/>
      <c r="J21" s="48"/>
      <c r="K21" s="48">
        <v>2.2999999999999998</v>
      </c>
      <c r="L21" s="48"/>
      <c r="M21" s="48"/>
      <c r="N21" s="48">
        <v>0.25</v>
      </c>
      <c r="O21" s="48"/>
      <c r="P21" s="49">
        <v>6.7399999999999993</v>
      </c>
    </row>
    <row r="22" spans="1:16" ht="16.5" outlineLevel="1" x14ac:dyDescent="0.25">
      <c r="A22" s="62"/>
      <c r="B22" s="64"/>
      <c r="C22" s="63" t="s">
        <v>32</v>
      </c>
      <c r="D22" s="71"/>
      <c r="E22" s="47">
        <v>1.825</v>
      </c>
      <c r="F22" s="48">
        <v>3.5</v>
      </c>
      <c r="G22" s="48">
        <v>2.27</v>
      </c>
      <c r="H22" s="48">
        <v>2.4700000000000002</v>
      </c>
      <c r="I22" s="48">
        <v>1.8</v>
      </c>
      <c r="J22" s="48">
        <v>1.625</v>
      </c>
      <c r="K22" s="48">
        <v>5.55</v>
      </c>
      <c r="L22" s="48">
        <v>1.7000000000000002</v>
      </c>
      <c r="M22" s="48">
        <v>3</v>
      </c>
      <c r="N22" s="48">
        <v>7</v>
      </c>
      <c r="O22" s="48">
        <v>3</v>
      </c>
      <c r="P22" s="49">
        <v>33.74</v>
      </c>
    </row>
    <row r="23" spans="1:16" ht="16.5" outlineLevel="1" x14ac:dyDescent="0.25">
      <c r="A23" s="62"/>
      <c r="B23" s="64"/>
      <c r="C23" s="63" t="s">
        <v>77</v>
      </c>
      <c r="D23" s="71"/>
      <c r="E23" s="47">
        <v>0.77499999999999991</v>
      </c>
      <c r="F23" s="48"/>
      <c r="G23" s="48"/>
      <c r="H23" s="48"/>
      <c r="I23" s="48"/>
      <c r="J23" s="48">
        <v>0.1</v>
      </c>
      <c r="K23" s="48"/>
      <c r="L23" s="48"/>
      <c r="M23" s="48"/>
      <c r="N23" s="48"/>
      <c r="O23" s="48"/>
      <c r="P23" s="49">
        <v>0.87499999999999989</v>
      </c>
    </row>
    <row r="24" spans="1:16" ht="23.25" customHeight="1" x14ac:dyDescent="0.25">
      <c r="A24" s="42" t="s">
        <v>38</v>
      </c>
      <c r="B24" s="67"/>
      <c r="C24" s="43"/>
      <c r="D24" s="73"/>
      <c r="E24" s="50">
        <v>7.82</v>
      </c>
      <c r="F24" s="51">
        <v>6.9</v>
      </c>
      <c r="G24" s="51">
        <v>7.66</v>
      </c>
      <c r="H24" s="51">
        <v>7.6899999999999995</v>
      </c>
      <c r="I24" s="51">
        <v>1.8</v>
      </c>
      <c r="J24" s="51">
        <v>1.7250000000000001</v>
      </c>
      <c r="K24" s="51">
        <v>7.85</v>
      </c>
      <c r="L24" s="51">
        <v>1.85</v>
      </c>
      <c r="M24" s="51">
        <v>3</v>
      </c>
      <c r="N24" s="51">
        <v>7.25</v>
      </c>
      <c r="O24" s="51">
        <v>3</v>
      </c>
      <c r="P24" s="52">
        <v>56.545000000000002</v>
      </c>
    </row>
    <row r="25" spans="1:16" ht="16.5" outlineLevel="1" x14ac:dyDescent="0.25">
      <c r="A25" s="60" t="s">
        <v>40</v>
      </c>
      <c r="B25" s="60"/>
      <c r="C25" s="61" t="s">
        <v>169</v>
      </c>
      <c r="D25" s="70"/>
      <c r="E25" s="44">
        <v>0.4</v>
      </c>
      <c r="F25" s="45"/>
      <c r="G25" s="45">
        <v>1</v>
      </c>
      <c r="H25" s="45">
        <v>0.5</v>
      </c>
      <c r="I25" s="45"/>
      <c r="J25" s="45"/>
      <c r="K25" s="45"/>
      <c r="L25" s="45"/>
      <c r="M25" s="45"/>
      <c r="N25" s="45"/>
      <c r="O25" s="45"/>
      <c r="P25" s="46">
        <v>1.9</v>
      </c>
    </row>
    <row r="26" spans="1:16" ht="16.5" outlineLevel="1" x14ac:dyDescent="0.25">
      <c r="A26" s="62"/>
      <c r="B26" s="64"/>
      <c r="C26" s="63" t="s">
        <v>127</v>
      </c>
      <c r="D26" s="71"/>
      <c r="E26" s="47">
        <v>0.75</v>
      </c>
      <c r="F26" s="48"/>
      <c r="G26" s="48"/>
      <c r="H26" s="48">
        <v>0.2</v>
      </c>
      <c r="I26" s="48"/>
      <c r="J26" s="48"/>
      <c r="K26" s="48"/>
      <c r="L26" s="48"/>
      <c r="M26" s="48"/>
      <c r="N26" s="48"/>
      <c r="O26" s="48"/>
      <c r="P26" s="49">
        <v>0.95</v>
      </c>
    </row>
    <row r="27" spans="1:16" ht="16.5" outlineLevel="1" x14ac:dyDescent="0.25">
      <c r="A27" s="62"/>
      <c r="B27" s="64"/>
      <c r="C27" s="63" t="s">
        <v>57</v>
      </c>
      <c r="D27" s="71"/>
      <c r="E27" s="47">
        <v>0.2</v>
      </c>
      <c r="F27" s="48"/>
      <c r="G27" s="48"/>
      <c r="H27" s="48">
        <v>0.13</v>
      </c>
      <c r="I27" s="48"/>
      <c r="J27" s="48"/>
      <c r="K27" s="48"/>
      <c r="L27" s="48"/>
      <c r="M27" s="48"/>
      <c r="N27" s="48"/>
      <c r="O27" s="48"/>
      <c r="P27" s="49">
        <v>0.33</v>
      </c>
    </row>
    <row r="28" spans="1:16" ht="16.5" outlineLevel="1" x14ac:dyDescent="0.25">
      <c r="A28" s="62"/>
      <c r="B28" s="64"/>
      <c r="C28" s="63" t="s">
        <v>55</v>
      </c>
      <c r="D28" s="71"/>
      <c r="E28" s="47">
        <v>0.05</v>
      </c>
      <c r="F28" s="48"/>
      <c r="G28" s="48">
        <v>0.6</v>
      </c>
      <c r="H28" s="48">
        <v>0.95</v>
      </c>
      <c r="I28" s="48"/>
      <c r="J28" s="48"/>
      <c r="K28" s="48"/>
      <c r="L28" s="48"/>
      <c r="M28" s="48"/>
      <c r="N28" s="48"/>
      <c r="O28" s="48"/>
      <c r="P28" s="49">
        <v>1.6</v>
      </c>
    </row>
    <row r="29" spans="1:16" ht="16.5" outlineLevel="1" x14ac:dyDescent="0.25">
      <c r="A29" s="62"/>
      <c r="B29" s="64"/>
      <c r="C29" s="63" t="s">
        <v>106</v>
      </c>
      <c r="D29" s="71"/>
      <c r="E29" s="47">
        <v>0.2</v>
      </c>
      <c r="F29" s="48">
        <v>0.6</v>
      </c>
      <c r="G29" s="48"/>
      <c r="H29" s="48">
        <v>0.23</v>
      </c>
      <c r="I29" s="48"/>
      <c r="J29" s="48"/>
      <c r="K29" s="48"/>
      <c r="L29" s="48"/>
      <c r="M29" s="48"/>
      <c r="N29" s="48"/>
      <c r="O29" s="48"/>
      <c r="P29" s="49">
        <v>1.03</v>
      </c>
    </row>
    <row r="30" spans="1:16" ht="16.5" outlineLevel="1" x14ac:dyDescent="0.25">
      <c r="A30" s="62"/>
      <c r="B30" s="64"/>
      <c r="C30" s="63" t="s">
        <v>41</v>
      </c>
      <c r="D30" s="71"/>
      <c r="E30" s="47">
        <v>0.30000000000000004</v>
      </c>
      <c r="F30" s="48">
        <v>0.75</v>
      </c>
      <c r="G30" s="48">
        <v>0.75</v>
      </c>
      <c r="H30" s="48">
        <v>0.87</v>
      </c>
      <c r="I30" s="48"/>
      <c r="J30" s="48"/>
      <c r="K30" s="48"/>
      <c r="L30" s="48"/>
      <c r="M30" s="48"/>
      <c r="N30" s="48">
        <v>2</v>
      </c>
      <c r="O30" s="48"/>
      <c r="P30" s="49">
        <v>4.67</v>
      </c>
    </row>
    <row r="31" spans="1:16" ht="16.5" outlineLevel="1" x14ac:dyDescent="0.25">
      <c r="A31" s="62"/>
      <c r="B31" s="64"/>
      <c r="C31" s="63" t="s">
        <v>178</v>
      </c>
      <c r="D31" s="71"/>
      <c r="E31" s="47">
        <v>0.30000000000000004</v>
      </c>
      <c r="F31" s="48"/>
      <c r="G31" s="48">
        <v>0.8</v>
      </c>
      <c r="H31" s="48">
        <v>1</v>
      </c>
      <c r="I31" s="48"/>
      <c r="J31" s="48"/>
      <c r="K31" s="48"/>
      <c r="L31" s="48"/>
      <c r="M31" s="48"/>
      <c r="N31" s="48"/>
      <c r="O31" s="48"/>
      <c r="P31" s="49">
        <v>2.1</v>
      </c>
    </row>
    <row r="32" spans="1:16" ht="16.5" outlineLevel="1" x14ac:dyDescent="0.25">
      <c r="A32" s="62"/>
      <c r="B32" s="64"/>
      <c r="C32" s="63" t="s">
        <v>109</v>
      </c>
      <c r="D32" s="71"/>
      <c r="E32" s="47"/>
      <c r="F32" s="48">
        <v>0.25</v>
      </c>
      <c r="G32" s="48"/>
      <c r="H32" s="48">
        <v>0.63000000000000012</v>
      </c>
      <c r="I32" s="48"/>
      <c r="J32" s="48"/>
      <c r="K32" s="48"/>
      <c r="L32" s="48"/>
      <c r="M32" s="48"/>
      <c r="N32" s="48"/>
      <c r="O32" s="48"/>
      <c r="P32" s="49">
        <v>0.88000000000000012</v>
      </c>
    </row>
    <row r="33" spans="1:16" ht="16.5" outlineLevel="1" x14ac:dyDescent="0.25">
      <c r="A33" s="62"/>
      <c r="B33" s="64"/>
      <c r="C33" s="63" t="s">
        <v>69</v>
      </c>
      <c r="D33" s="71"/>
      <c r="E33" s="47">
        <v>0.4</v>
      </c>
      <c r="F33" s="48"/>
      <c r="G33" s="48">
        <v>0.8</v>
      </c>
      <c r="H33" s="48"/>
      <c r="I33" s="48"/>
      <c r="J33" s="48"/>
      <c r="K33" s="48"/>
      <c r="L33" s="48"/>
      <c r="M33" s="48"/>
      <c r="N33" s="48"/>
      <c r="O33" s="48"/>
      <c r="P33" s="49">
        <v>1.2000000000000002</v>
      </c>
    </row>
    <row r="34" spans="1:16" ht="16.5" outlineLevel="1" x14ac:dyDescent="0.25">
      <c r="A34" s="62"/>
      <c r="B34" s="64"/>
      <c r="C34" s="63" t="s">
        <v>70</v>
      </c>
      <c r="D34" s="71"/>
      <c r="E34" s="47"/>
      <c r="F34" s="48">
        <v>0.05</v>
      </c>
      <c r="G34" s="48"/>
      <c r="H34" s="48">
        <v>0.48000000000000004</v>
      </c>
      <c r="I34" s="48"/>
      <c r="J34" s="48"/>
      <c r="K34" s="48"/>
      <c r="L34" s="48"/>
      <c r="M34" s="48"/>
      <c r="N34" s="48"/>
      <c r="O34" s="48"/>
      <c r="P34" s="49">
        <v>0.53</v>
      </c>
    </row>
    <row r="35" spans="1:16" ht="16.5" outlineLevel="1" x14ac:dyDescent="0.25">
      <c r="A35" s="62"/>
      <c r="B35" s="64"/>
      <c r="C35" s="63" t="s">
        <v>54</v>
      </c>
      <c r="D35" s="71"/>
      <c r="E35" s="47">
        <v>0.2</v>
      </c>
      <c r="F35" s="48"/>
      <c r="G35" s="48"/>
      <c r="H35" s="48">
        <v>0.15</v>
      </c>
      <c r="I35" s="48"/>
      <c r="J35" s="48"/>
      <c r="K35" s="48"/>
      <c r="L35" s="48"/>
      <c r="M35" s="48"/>
      <c r="N35" s="48"/>
      <c r="O35" s="48"/>
      <c r="P35" s="49">
        <v>0.35</v>
      </c>
    </row>
    <row r="36" spans="1:16" ht="16.5" outlineLevel="1" x14ac:dyDescent="0.25">
      <c r="A36" s="62"/>
      <c r="B36" s="64"/>
      <c r="C36" s="63" t="s">
        <v>53</v>
      </c>
      <c r="D36" s="71"/>
      <c r="E36" s="47">
        <v>0.25</v>
      </c>
      <c r="F36" s="48"/>
      <c r="G36" s="48"/>
      <c r="H36" s="48">
        <v>1.6500000000000001</v>
      </c>
      <c r="I36" s="48"/>
      <c r="J36" s="48"/>
      <c r="K36" s="48"/>
      <c r="L36" s="48"/>
      <c r="M36" s="48"/>
      <c r="N36" s="48"/>
      <c r="O36" s="48"/>
      <c r="P36" s="49">
        <v>1.9000000000000001</v>
      </c>
    </row>
    <row r="37" spans="1:16" ht="16.5" outlineLevel="1" x14ac:dyDescent="0.25">
      <c r="A37" s="62"/>
      <c r="B37" s="64"/>
      <c r="C37" s="63" t="s">
        <v>42</v>
      </c>
      <c r="D37" s="71"/>
      <c r="E37" s="47">
        <v>0.2</v>
      </c>
      <c r="F37" s="48"/>
      <c r="G37" s="48"/>
      <c r="H37" s="48">
        <v>1.9700000000000006</v>
      </c>
      <c r="I37" s="48"/>
      <c r="J37" s="48"/>
      <c r="K37" s="48"/>
      <c r="L37" s="48"/>
      <c r="M37" s="48"/>
      <c r="N37" s="48"/>
      <c r="O37" s="48"/>
      <c r="P37" s="49">
        <v>2.1700000000000008</v>
      </c>
    </row>
    <row r="38" spans="1:16" ht="16.5" outlineLevel="1" x14ac:dyDescent="0.25">
      <c r="A38" s="62"/>
      <c r="B38" s="64"/>
      <c r="C38" s="63" t="s">
        <v>44</v>
      </c>
      <c r="D38" s="71"/>
      <c r="E38" s="47">
        <v>0.85</v>
      </c>
      <c r="F38" s="48">
        <v>0.4</v>
      </c>
      <c r="G38" s="48"/>
      <c r="H38" s="48">
        <v>0.8600000000000001</v>
      </c>
      <c r="I38" s="48"/>
      <c r="J38" s="48"/>
      <c r="K38" s="48"/>
      <c r="L38" s="48"/>
      <c r="M38" s="48"/>
      <c r="N38" s="48"/>
      <c r="O38" s="48"/>
      <c r="P38" s="49">
        <v>2.1100000000000003</v>
      </c>
    </row>
    <row r="39" spans="1:16" ht="16.5" outlineLevel="1" x14ac:dyDescent="0.25">
      <c r="A39" s="62"/>
      <c r="B39" s="64"/>
      <c r="C39" s="64" t="s">
        <v>216</v>
      </c>
      <c r="D39" s="72"/>
      <c r="E39" s="47"/>
      <c r="F39" s="48"/>
      <c r="G39" s="48">
        <v>0.6</v>
      </c>
      <c r="H39" s="48">
        <v>4.4999999999999998E-2</v>
      </c>
      <c r="I39" s="48"/>
      <c r="J39" s="48"/>
      <c r="K39" s="48"/>
      <c r="L39" s="48"/>
      <c r="M39" s="48"/>
      <c r="N39" s="48"/>
      <c r="O39" s="48"/>
      <c r="P39" s="49">
        <v>0.64500000000000002</v>
      </c>
    </row>
    <row r="40" spans="1:16" ht="16.5" outlineLevel="1" x14ac:dyDescent="0.25">
      <c r="A40" s="62"/>
      <c r="B40" s="64"/>
      <c r="C40" s="63" t="s">
        <v>83</v>
      </c>
      <c r="D40" s="71"/>
      <c r="E40" s="47"/>
      <c r="F40" s="48"/>
      <c r="G40" s="48"/>
      <c r="H40" s="48">
        <v>0.12000000000000001</v>
      </c>
      <c r="I40" s="48"/>
      <c r="J40" s="48"/>
      <c r="K40" s="48"/>
      <c r="L40" s="48"/>
      <c r="M40" s="48"/>
      <c r="N40" s="48"/>
      <c r="O40" s="48"/>
      <c r="P40" s="49">
        <v>0.12000000000000001</v>
      </c>
    </row>
    <row r="41" spans="1:16" ht="16.5" outlineLevel="1" x14ac:dyDescent="0.25">
      <c r="A41" s="62"/>
      <c r="B41" s="64"/>
      <c r="C41" s="63" t="s">
        <v>47</v>
      </c>
      <c r="D41" s="71"/>
      <c r="E41" s="47">
        <v>0.5</v>
      </c>
      <c r="F41" s="48"/>
      <c r="G41" s="48">
        <v>0.30000000000000004</v>
      </c>
      <c r="H41" s="48">
        <v>1.1100000000000001</v>
      </c>
      <c r="I41" s="48"/>
      <c r="J41" s="48"/>
      <c r="K41" s="48"/>
      <c r="L41" s="48"/>
      <c r="M41" s="48"/>
      <c r="N41" s="48"/>
      <c r="O41" s="48"/>
      <c r="P41" s="49">
        <v>1.9100000000000001</v>
      </c>
    </row>
    <row r="42" spans="1:16" ht="16.5" outlineLevel="1" x14ac:dyDescent="0.25">
      <c r="A42" s="62"/>
      <c r="B42" s="64"/>
      <c r="C42" s="63" t="s">
        <v>114</v>
      </c>
      <c r="D42" s="71"/>
      <c r="E42" s="47"/>
      <c r="F42" s="48"/>
      <c r="G42" s="48"/>
      <c r="H42" s="48">
        <v>0.65</v>
      </c>
      <c r="I42" s="48"/>
      <c r="J42" s="48"/>
      <c r="K42" s="48"/>
      <c r="L42" s="48"/>
      <c r="M42" s="48"/>
      <c r="N42" s="48"/>
      <c r="O42" s="48"/>
      <c r="P42" s="49">
        <v>0.65</v>
      </c>
    </row>
    <row r="43" spans="1:16" ht="16.5" outlineLevel="1" x14ac:dyDescent="0.25">
      <c r="A43" s="62"/>
      <c r="B43" s="64"/>
      <c r="C43" s="63" t="s">
        <v>115</v>
      </c>
      <c r="D43" s="71"/>
      <c r="E43" s="47">
        <v>0.12000000000000001</v>
      </c>
      <c r="F43" s="48"/>
      <c r="G43" s="48"/>
      <c r="H43" s="48"/>
      <c r="I43" s="48"/>
      <c r="J43" s="48"/>
      <c r="K43" s="48"/>
      <c r="L43" s="48"/>
      <c r="M43" s="48"/>
      <c r="N43" s="48"/>
      <c r="O43" s="48"/>
      <c r="P43" s="49">
        <v>0.12000000000000001</v>
      </c>
    </row>
    <row r="44" spans="1:16" ht="16.5" outlineLevel="1" x14ac:dyDescent="0.25">
      <c r="A44" s="62"/>
      <c r="B44" s="64"/>
      <c r="C44" s="63" t="s">
        <v>48</v>
      </c>
      <c r="D44" s="71"/>
      <c r="E44" s="47">
        <v>1.25</v>
      </c>
      <c r="F44" s="48">
        <v>0.45000000000000007</v>
      </c>
      <c r="G44" s="48"/>
      <c r="H44" s="48">
        <v>0.43000000000000005</v>
      </c>
      <c r="I44" s="48"/>
      <c r="J44" s="48"/>
      <c r="K44" s="48"/>
      <c r="L44" s="48"/>
      <c r="M44" s="48"/>
      <c r="N44" s="48"/>
      <c r="O44" s="48"/>
      <c r="P44" s="49">
        <v>2.1300000000000003</v>
      </c>
    </row>
    <row r="45" spans="1:16" ht="16.5" outlineLevel="1" x14ac:dyDescent="0.25">
      <c r="A45" s="62"/>
      <c r="B45" s="64"/>
      <c r="C45" s="63" t="s">
        <v>117</v>
      </c>
      <c r="D45" s="71"/>
      <c r="E45" s="47">
        <v>0.7</v>
      </c>
      <c r="F45" s="48"/>
      <c r="G45" s="48">
        <v>1.06</v>
      </c>
      <c r="H45" s="48">
        <v>2.06</v>
      </c>
      <c r="I45" s="48"/>
      <c r="J45" s="48"/>
      <c r="K45" s="48"/>
      <c r="L45" s="48"/>
      <c r="M45" s="48"/>
      <c r="N45" s="48"/>
      <c r="O45" s="48"/>
      <c r="P45" s="49">
        <v>3.8200000000000003</v>
      </c>
    </row>
    <row r="46" spans="1:16" ht="16.5" outlineLevel="1" x14ac:dyDescent="0.25">
      <c r="A46" s="62"/>
      <c r="B46" s="64"/>
      <c r="C46" s="63" t="s">
        <v>51</v>
      </c>
      <c r="D46" s="71"/>
      <c r="E46" s="47">
        <v>0.35</v>
      </c>
      <c r="F46" s="48"/>
      <c r="G46" s="48"/>
      <c r="H46" s="48">
        <v>1.5</v>
      </c>
      <c r="I46" s="48"/>
      <c r="J46" s="48"/>
      <c r="K46" s="48"/>
      <c r="L46" s="48"/>
      <c r="M46" s="48"/>
      <c r="N46" s="48"/>
      <c r="O46" s="48"/>
      <c r="P46" s="49">
        <v>1.85</v>
      </c>
    </row>
    <row r="47" spans="1:16" ht="26.25" customHeight="1" x14ac:dyDescent="0.25">
      <c r="A47" s="42" t="s">
        <v>58</v>
      </c>
      <c r="B47" s="67"/>
      <c r="C47" s="43"/>
      <c r="D47" s="73"/>
      <c r="E47" s="50">
        <v>7.0200000000000005</v>
      </c>
      <c r="F47" s="51">
        <v>2.5000000000000004</v>
      </c>
      <c r="G47" s="51">
        <v>5.91</v>
      </c>
      <c r="H47" s="51">
        <v>15.535</v>
      </c>
      <c r="I47" s="51"/>
      <c r="J47" s="51"/>
      <c r="K47" s="51"/>
      <c r="L47" s="51"/>
      <c r="M47" s="51"/>
      <c r="N47" s="51">
        <v>2</v>
      </c>
      <c r="O47" s="51"/>
      <c r="P47" s="52">
        <v>32.965000000000003</v>
      </c>
    </row>
    <row r="48" spans="1:16" ht="27.75" customHeight="1" x14ac:dyDescent="0.25">
      <c r="A48" s="40" t="s">
        <v>8</v>
      </c>
      <c r="B48" s="68"/>
      <c r="C48" s="41"/>
      <c r="D48" s="74"/>
      <c r="E48" s="53">
        <v>14.839999999999998</v>
      </c>
      <c r="F48" s="54">
        <v>9.4</v>
      </c>
      <c r="G48" s="54">
        <v>13.570000000000002</v>
      </c>
      <c r="H48" s="54">
        <v>23.225000000000001</v>
      </c>
      <c r="I48" s="54">
        <v>1.8</v>
      </c>
      <c r="J48" s="54">
        <v>1.7250000000000001</v>
      </c>
      <c r="K48" s="54">
        <v>7.85</v>
      </c>
      <c r="L48" s="54">
        <v>1.85</v>
      </c>
      <c r="M48" s="54">
        <v>3</v>
      </c>
      <c r="N48" s="54">
        <v>9.25</v>
      </c>
      <c r="O48" s="54">
        <v>3</v>
      </c>
      <c r="P48" s="55">
        <v>89.51</v>
      </c>
    </row>
  </sheetData>
  <printOptions horizontalCentered="1"/>
  <pageMargins left="0" right="0" top="0.75" bottom="0.75" header="0.3" footer="0.3"/>
  <pageSetup scale="59" orientation="landscape" r:id="rId1"/>
  <headerFooter>
    <oddHeader>&amp;C&amp;"Arial,Bold"&amp;14&amp;F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Sheet1</vt:lpstr>
      <vt:lpstr>M&amp;O activities sorted by WBS</vt:lpstr>
      <vt:lpstr>By WBS</vt:lpstr>
      <vt:lpstr>By WBS and Funds (2010-2013)</vt:lpstr>
      <vt:lpstr>By WBS and Funds</vt:lpstr>
      <vt:lpstr>By Labor Cat</vt:lpstr>
      <vt:lpstr>By WBS and Funds (tasks)</vt:lpstr>
      <vt:lpstr>US Non US comparison</vt:lpstr>
      <vt:lpstr>By Institution &amp; Labor Category</vt:lpstr>
      <vt:lpstr>Sorted by WBS Level 3</vt:lpstr>
      <vt:lpstr>Sorted by Labor Category</vt:lpstr>
      <vt:lpstr>charts</vt:lpstr>
      <vt:lpstr>charts (2)</vt:lpstr>
      <vt:lpstr>'By WBS and Funds'!Print_Area</vt:lpstr>
      <vt:lpstr>'By WBS and Funds (2010-2013)'!Print_Area</vt:lpstr>
      <vt:lpstr>'By WBS and Funds (tasks)'!Print_Area</vt:lpstr>
      <vt:lpstr>'M&amp;O activities sorted by WBS'!Print_Area</vt:lpstr>
      <vt:lpstr>'Sorted by Labor Category'!Print_Area</vt:lpstr>
      <vt:lpstr>'Sorted by WBS Level 3'!Print_Area</vt:lpstr>
      <vt:lpstr>'US Non US comparison'!Print_Area</vt:lpstr>
      <vt:lpstr>'By Institution &amp; Labor Category'!Print_Titles</vt:lpstr>
      <vt:lpstr>'By WBS and Funds'!Print_Titles</vt:lpstr>
      <vt:lpstr>'By WBS and Funds (2010-2013)'!Print_Titles</vt:lpstr>
      <vt:lpstr>'By WBS and Funds (tasks)'!Print_Titles</vt:lpstr>
      <vt:lpstr>'M&amp;O activities sorted by WBS'!Print_Titles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dc:creator>
  <cp:lastModifiedBy>Catherine Vakhnina</cp:lastModifiedBy>
  <cp:lastPrinted>2020-11-23T00:59:07Z</cp:lastPrinted>
  <dcterms:created xsi:type="dcterms:W3CDTF">2010-05-21T16:52:26Z</dcterms:created>
  <dcterms:modified xsi:type="dcterms:W3CDTF">2021-01-27T03:06:42Z</dcterms:modified>
</cp:coreProperties>
</file>