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2.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4.xml" ContentType="application/vnd.openxmlformats-officedocument.drawing+xml"/>
  <Override PartName="/xl/charts/chart16.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17.xml" ContentType="application/vnd.openxmlformats-officedocument.drawingml.chart+xml"/>
  <Override PartName="/xl/drawings/drawing7.xml" ContentType="application/vnd.openxmlformats-officedocument.drawingml.chartshapes+xml"/>
  <Override PartName="/xl/charts/chart18.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vakhnina\Desktop\Rev 25.0\"/>
    </mc:Choice>
  </mc:AlternateContent>
  <bookViews>
    <workbookView xWindow="6380" yWindow="50" windowWidth="6390" windowHeight="8270" tabRatio="813" activeTab="1"/>
  </bookViews>
  <sheets>
    <sheet name="Sheet1" sheetId="16" r:id="rId1"/>
    <sheet name="M&amp;O activities sorted by WBS" sheetId="1" r:id="rId2"/>
    <sheet name="By WBS" sheetId="17" r:id="rId3"/>
    <sheet name="By WBS and Funds (2010-2013)" sheetId="14" r:id="rId4"/>
    <sheet name="By WBS and Funds" sheetId="9" r:id="rId5"/>
    <sheet name="By Labor Cat" sheetId="19" r:id="rId6"/>
    <sheet name="By WBS and Funds (tasks)" sheetId="15" r:id="rId7"/>
    <sheet name="US Non US comparison" sheetId="13" r:id="rId8"/>
    <sheet name="By Institution &amp; Labor Category" sheetId="12" r:id="rId9"/>
    <sheet name="Sorted by WBS Level 3" sheetId="3" r:id="rId10"/>
    <sheet name="Sorted by Labor Category" sheetId="4" r:id="rId11"/>
    <sheet name="charts" sheetId="6" r:id="rId12"/>
    <sheet name="charts (2)" sheetId="7" r:id="rId13"/>
  </sheets>
  <externalReferences>
    <externalReference r:id="rId14"/>
  </externalReferences>
  <definedNames>
    <definedName name="_xlnm._FilterDatabase" localSheetId="1" hidden="1">'M&amp;O activities sorted by WBS'!$A$1:$Q$583</definedName>
    <definedName name="AddINST">'[1]1.Composite'!$GA$2426:$GA$2433</definedName>
    <definedName name="BdgtOK">#REF!</definedName>
    <definedName name="CatOK">'[1]1.Composite'!$FS$2426:$FS$2442</definedName>
    <definedName name="FundsOk">'[1]1.Composite'!$EZ$2426:$EZ$2436</definedName>
    <definedName name="InstiOK">'[1]1.Composite'!$FB$2426:$FB$2436</definedName>
    <definedName name="MO_OBSL3">'[1]1.Composite'!$GC$2426:$GC$2467</definedName>
    <definedName name="MREWBSL3">'[1]1.Composite'!$GF$2426:$GF$2453</definedName>
    <definedName name="NameOK">'[1]1.Composite'!$FM$2426:$FM$2461</definedName>
    <definedName name="_xlnm.Print_Area" localSheetId="8">'By Institution &amp; Labor Category'!#REF!</definedName>
    <definedName name="_xlnm.Print_Area" localSheetId="4">'By WBS and Funds'!$A$5:$H$45</definedName>
    <definedName name="_xlnm.Print_Area" localSheetId="3">'By WBS and Funds (2010-2013)'!$A$1:$P$27</definedName>
    <definedName name="_xlnm.Print_Area" localSheetId="6">'By WBS and Funds (tasks)'!$A$5:$H$26</definedName>
    <definedName name="_xlnm.Print_Area" localSheetId="1">'M&amp;O activities sorted by WBS'!$A$1:$M$592</definedName>
    <definedName name="_xlnm.Print_Area" localSheetId="10">'Sorted by Labor Category'!$A$3:$N$49</definedName>
    <definedName name="_xlnm.Print_Area" localSheetId="9">'Sorted by WBS Level 3'!$A$3:$AC$49</definedName>
    <definedName name="_xlnm.Print_Area" localSheetId="7">'US Non US comparison'!$A$1:$H$45</definedName>
    <definedName name="_xlnm.Print_Area">#N/A</definedName>
    <definedName name="_xlnm.Print_Titles" localSheetId="8">'By Institution &amp; Labor Category'!$6:$6</definedName>
    <definedName name="_xlnm.Print_Titles" localSheetId="4">'By WBS and Funds'!$5:$5</definedName>
    <definedName name="_xlnm.Print_Titles" localSheetId="3">'By WBS and Funds (2010-2013)'!$5:$5</definedName>
    <definedName name="_xlnm.Print_Titles" localSheetId="6">'By WBS and Funds (tasks)'!$5:$5</definedName>
    <definedName name="_xlnm.Print_Titles" localSheetId="1">'M&amp;O activities sorted by WBS'!$1:$1</definedName>
    <definedName name="_xlnm.Print_Titles" localSheetId="7">'US Non US comparison'!#REF!</definedName>
    <definedName name="SourceOK">#REF!</definedName>
    <definedName name="TypeOK">'[1]1.Composite'!$FD$2426:$FD$2437</definedName>
    <definedName name="uwCatOK">#REF!</definedName>
  </definedNames>
  <calcPr calcId="162913" concurrentCalc="0"/>
  <pivotCaches>
    <pivotCache cacheId="0" r:id="rId15"/>
    <pivotCache cacheId="1" r:id="rId16"/>
  </pivotCaches>
</workbook>
</file>

<file path=xl/calcChain.xml><?xml version="1.0" encoding="utf-8"?>
<calcChain xmlns="http://schemas.openxmlformats.org/spreadsheetml/2006/main">
  <c r="I35" i="1" l="1"/>
  <c r="I68" i="1"/>
  <c r="I78" i="1"/>
  <c r="I84" i="1"/>
  <c r="I86" i="1"/>
  <c r="I87" i="1"/>
  <c r="I104" i="1"/>
  <c r="I120" i="1"/>
  <c r="I122" i="1"/>
  <c r="I123" i="1"/>
  <c r="I124" i="1"/>
  <c r="I129" i="1"/>
  <c r="I132" i="1"/>
  <c r="I136" i="1"/>
  <c r="I137" i="1"/>
  <c r="I151" i="1"/>
  <c r="I152" i="1"/>
  <c r="I168" i="1"/>
  <c r="I196" i="1"/>
  <c r="I227" i="1"/>
  <c r="I259" i="1"/>
  <c r="I262" i="1"/>
  <c r="I263" i="1"/>
  <c r="I271" i="1"/>
  <c r="I278" i="1"/>
  <c r="I284" i="1"/>
  <c r="I287" i="1"/>
  <c r="I296" i="1"/>
  <c r="I304" i="1"/>
  <c r="I305" i="1"/>
  <c r="I308" i="1"/>
  <c r="I309" i="1"/>
  <c r="I318" i="1"/>
  <c r="I320" i="1"/>
  <c r="I327" i="1"/>
  <c r="I330" i="1"/>
  <c r="I336" i="1"/>
  <c r="I341" i="1"/>
  <c r="I346" i="1"/>
  <c r="I351" i="1"/>
  <c r="I355" i="1"/>
  <c r="I356" i="1"/>
  <c r="I360" i="1"/>
  <c r="I361" i="1"/>
  <c r="I362" i="1"/>
  <c r="I369" i="1"/>
  <c r="I382" i="1"/>
  <c r="I395" i="1"/>
  <c r="I406" i="1"/>
  <c r="I408" i="1"/>
  <c r="I411" i="1"/>
  <c r="I412" i="1"/>
  <c r="I425" i="1"/>
  <c r="I432" i="1"/>
  <c r="I449" i="1"/>
  <c r="I464" i="1"/>
  <c r="I491" i="1"/>
  <c r="I526" i="1"/>
  <c r="I528" i="1"/>
  <c r="I531" i="1"/>
  <c r="I533" i="1"/>
  <c r="I536" i="1"/>
  <c r="I537" i="1"/>
  <c r="I550" i="1"/>
  <c r="I566" i="1"/>
  <c r="I573" i="1"/>
  <c r="I580" i="1"/>
  <c r="I581" i="1"/>
  <c r="I582" i="1"/>
  <c r="B15" i="7"/>
  <c r="J35" i="1"/>
  <c r="J68" i="1"/>
  <c r="J78" i="1"/>
  <c r="J84" i="1"/>
  <c r="J87" i="1"/>
  <c r="J104" i="1"/>
  <c r="J120" i="1"/>
  <c r="J122" i="1"/>
  <c r="J123" i="1"/>
  <c r="J124" i="1"/>
  <c r="J129" i="1"/>
  <c r="J132" i="1"/>
  <c r="J136" i="1"/>
  <c r="J137" i="1"/>
  <c r="J151" i="1"/>
  <c r="J152" i="1"/>
  <c r="J168" i="1"/>
  <c r="J196" i="1"/>
  <c r="J227" i="1"/>
  <c r="J259" i="1"/>
  <c r="J262" i="1"/>
  <c r="J263" i="1"/>
  <c r="J271" i="1"/>
  <c r="J278" i="1"/>
  <c r="J284" i="1"/>
  <c r="J287" i="1"/>
  <c r="J296" i="1"/>
  <c r="J304" i="1"/>
  <c r="J305" i="1"/>
  <c r="J308" i="1"/>
  <c r="J309" i="1"/>
  <c r="J318" i="1"/>
  <c r="J320" i="1"/>
  <c r="J327" i="1"/>
  <c r="J330" i="1"/>
  <c r="J336" i="1"/>
  <c r="J341" i="1"/>
  <c r="J346" i="1"/>
  <c r="J351" i="1"/>
  <c r="J355" i="1"/>
  <c r="J356" i="1"/>
  <c r="J360" i="1"/>
  <c r="J361" i="1"/>
  <c r="J362" i="1"/>
  <c r="J369" i="1"/>
  <c r="J382" i="1"/>
  <c r="J395" i="1"/>
  <c r="J406" i="1"/>
  <c r="J408" i="1"/>
  <c r="J411" i="1"/>
  <c r="J412" i="1"/>
  <c r="J425" i="1"/>
  <c r="J432" i="1"/>
  <c r="J449" i="1"/>
  <c r="J464" i="1"/>
  <c r="J491" i="1"/>
  <c r="J526" i="1"/>
  <c r="J528" i="1"/>
  <c r="J531" i="1"/>
  <c r="J533" i="1"/>
  <c r="J536" i="1"/>
  <c r="J537" i="1"/>
  <c r="J550" i="1"/>
  <c r="J566" i="1"/>
  <c r="J573" i="1"/>
  <c r="J580" i="1"/>
  <c r="J581" i="1"/>
  <c r="J582" i="1"/>
  <c r="C15" i="7"/>
  <c r="K35" i="1"/>
  <c r="K68" i="1"/>
  <c r="K78" i="1"/>
  <c r="K84" i="1"/>
  <c r="K87" i="1"/>
  <c r="K104" i="1"/>
  <c r="K120" i="1"/>
  <c r="K122" i="1"/>
  <c r="K123" i="1"/>
  <c r="K124" i="1"/>
  <c r="K129" i="1"/>
  <c r="K132" i="1"/>
  <c r="K136" i="1"/>
  <c r="K137" i="1"/>
  <c r="K151" i="1"/>
  <c r="K152" i="1"/>
  <c r="K168" i="1"/>
  <c r="K196" i="1"/>
  <c r="K227" i="1"/>
  <c r="K259" i="1"/>
  <c r="K262" i="1"/>
  <c r="K263" i="1"/>
  <c r="K271" i="1"/>
  <c r="K278" i="1"/>
  <c r="K284" i="1"/>
  <c r="K287" i="1"/>
  <c r="K296" i="1"/>
  <c r="K304" i="1"/>
  <c r="K305" i="1"/>
  <c r="K308" i="1"/>
  <c r="K309" i="1"/>
  <c r="K318" i="1"/>
  <c r="K320" i="1"/>
  <c r="K327" i="1"/>
  <c r="K330" i="1"/>
  <c r="K336" i="1"/>
  <c r="K341" i="1"/>
  <c r="K346" i="1"/>
  <c r="K351" i="1"/>
  <c r="K355" i="1"/>
  <c r="K356" i="1"/>
  <c r="K360" i="1"/>
  <c r="K361" i="1"/>
  <c r="K362" i="1"/>
  <c r="K369" i="1"/>
  <c r="K382" i="1"/>
  <c r="K395" i="1"/>
  <c r="K406" i="1"/>
  <c r="K408" i="1"/>
  <c r="K411" i="1"/>
  <c r="K412" i="1"/>
  <c r="K425" i="1"/>
  <c r="K432" i="1"/>
  <c r="K449" i="1"/>
  <c r="K464" i="1"/>
  <c r="K491" i="1"/>
  <c r="K526" i="1"/>
  <c r="K528" i="1"/>
  <c r="K531" i="1"/>
  <c r="K533" i="1"/>
  <c r="K536" i="1"/>
  <c r="K537" i="1"/>
  <c r="K550" i="1"/>
  <c r="K566" i="1"/>
  <c r="K573" i="1"/>
  <c r="K580" i="1"/>
  <c r="K581" i="1"/>
  <c r="K582" i="1"/>
  <c r="D15" i="7"/>
  <c r="L67" i="1"/>
  <c r="L68" i="1"/>
  <c r="L83" i="1"/>
  <c r="L84" i="1"/>
  <c r="L119" i="1"/>
  <c r="L120" i="1"/>
  <c r="L124" i="1"/>
  <c r="L131" i="1"/>
  <c r="L132" i="1"/>
  <c r="L195" i="1"/>
  <c r="L196" i="1"/>
  <c r="L258" i="1"/>
  <c r="L259" i="1"/>
  <c r="L277" i="1"/>
  <c r="L278" i="1"/>
  <c r="L136" i="1"/>
  <c r="L286" i="1"/>
  <c r="L287" i="1"/>
  <c r="L303" i="1"/>
  <c r="L304" i="1"/>
  <c r="L305" i="1"/>
  <c r="L320" i="1"/>
  <c r="L329" i="1"/>
  <c r="L330" i="1"/>
  <c r="L340" i="1"/>
  <c r="L341" i="1"/>
  <c r="L350" i="1"/>
  <c r="L351" i="1"/>
  <c r="L362" i="1"/>
  <c r="L381" i="1"/>
  <c r="L382" i="1"/>
  <c r="L405" i="1"/>
  <c r="L406" i="1"/>
  <c r="L410" i="1"/>
  <c r="L411" i="1"/>
  <c r="L412" i="1"/>
  <c r="L346" i="1"/>
  <c r="L431" i="1"/>
  <c r="L432" i="1"/>
  <c r="L463" i="1"/>
  <c r="L464" i="1"/>
  <c r="L525" i="1"/>
  <c r="L526" i="1"/>
  <c r="L530" i="1"/>
  <c r="L531" i="1"/>
  <c r="L535" i="1"/>
  <c r="L536" i="1"/>
  <c r="L537" i="1"/>
  <c r="L565" i="1"/>
  <c r="L566" i="1"/>
  <c r="L579" i="1"/>
  <c r="L580" i="1"/>
  <c r="L581" i="1"/>
  <c r="L582" i="1"/>
  <c r="E15" i="7"/>
  <c r="F15" i="7"/>
  <c r="F14" i="7"/>
  <c r="F13" i="7"/>
  <c r="F12" i="7"/>
  <c r="F11" i="7"/>
  <c r="F10" i="7"/>
  <c r="F9" i="7"/>
  <c r="F8" i="7"/>
  <c r="F7" i="7"/>
  <c r="F6" i="7"/>
  <c r="F5" i="7"/>
  <c r="P11" i="14"/>
  <c r="O11" i="14"/>
  <c r="N11" i="14"/>
  <c r="M11" i="14"/>
  <c r="L11" i="14"/>
  <c r="K11" i="14"/>
  <c r="J11" i="14"/>
  <c r="I11" i="14"/>
  <c r="H11" i="14"/>
  <c r="G11" i="14"/>
  <c r="F11" i="14"/>
  <c r="E11" i="14"/>
  <c r="D11" i="14"/>
  <c r="C11" i="14"/>
  <c r="B11" i="14"/>
  <c r="P10" i="14"/>
  <c r="N10" i="14"/>
  <c r="M10" i="14"/>
  <c r="J10" i="14"/>
  <c r="I10" i="14"/>
  <c r="H10" i="14"/>
  <c r="P9" i="14"/>
  <c r="N9" i="14"/>
  <c r="M9" i="14"/>
  <c r="J9" i="14"/>
  <c r="I9" i="14"/>
  <c r="H9" i="14"/>
  <c r="P8" i="14"/>
  <c r="N8" i="14"/>
  <c r="M8" i="14"/>
  <c r="J8" i="14"/>
  <c r="I8" i="14"/>
  <c r="H8" i="14"/>
  <c r="P7" i="14"/>
  <c r="N7" i="14"/>
  <c r="M7" i="14"/>
  <c r="J7" i="14"/>
  <c r="I7" i="14"/>
  <c r="H7" i="14"/>
  <c r="P6" i="14"/>
  <c r="N6" i="14"/>
  <c r="M6" i="14"/>
  <c r="J6" i="14"/>
  <c r="I6" i="14"/>
  <c r="H6" i="14"/>
  <c r="F8" i="17"/>
  <c r="E8" i="17"/>
  <c r="D8" i="17"/>
  <c r="C8" i="17"/>
  <c r="B8" i="17"/>
  <c r="F7" i="17"/>
  <c r="F6" i="17"/>
  <c r="F5" i="17"/>
  <c r="F4" i="17"/>
  <c r="F3" i="17"/>
  <c r="F2" i="17"/>
  <c r="AD635" i="1"/>
  <c r="Y631" i="1"/>
  <c r="Y630" i="1"/>
  <c r="Y629" i="1"/>
  <c r="Y628" i="1"/>
  <c r="Y627" i="1"/>
  <c r="Y625" i="1"/>
  <c r="Y624" i="1"/>
  <c r="Y623" i="1"/>
  <c r="Y622" i="1"/>
  <c r="Y621" i="1"/>
  <c r="Y620" i="1"/>
  <c r="Y619" i="1"/>
  <c r="AF618" i="1"/>
  <c r="AE618" i="1"/>
  <c r="AD618" i="1"/>
  <c r="AC618" i="1"/>
  <c r="BM595" i="1"/>
  <c r="BJ595" i="1"/>
  <c r="BI595" i="1"/>
  <c r="BF595" i="1"/>
  <c r="BC595" i="1"/>
  <c r="BB595" i="1"/>
  <c r="AZ595" i="1"/>
  <c r="AW595" i="1"/>
  <c r="AV595" i="1"/>
  <c r="AT595" i="1"/>
  <c r="AQ595" i="1"/>
  <c r="AP595" i="1"/>
  <c r="AN595" i="1"/>
  <c r="AK595" i="1"/>
  <c r="AJ595" i="1"/>
  <c r="AF595" i="1"/>
  <c r="AC595" i="1"/>
  <c r="AB595" i="1"/>
  <c r="Y593" i="1"/>
  <c r="V593" i="1"/>
  <c r="W593" i="1"/>
  <c r="X593" i="1"/>
  <c r="U593" i="1"/>
  <c r="Y594" i="1"/>
  <c r="Y595" i="1"/>
  <c r="V594" i="1"/>
  <c r="W594" i="1"/>
  <c r="X594" i="1"/>
  <c r="V595" i="1"/>
  <c r="U595" i="1"/>
  <c r="BM594" i="1"/>
  <c r="BL594" i="1"/>
  <c r="BK594" i="1"/>
  <c r="BJ594" i="1"/>
  <c r="BI594" i="1"/>
  <c r="BF594" i="1"/>
  <c r="BE594" i="1"/>
  <c r="BD594" i="1"/>
  <c r="BC594" i="1"/>
  <c r="BB594" i="1"/>
  <c r="AZ594" i="1"/>
  <c r="AY594" i="1"/>
  <c r="AX594" i="1"/>
  <c r="AW594" i="1"/>
  <c r="AV594" i="1"/>
  <c r="AT594" i="1"/>
  <c r="AS594" i="1"/>
  <c r="AR594" i="1"/>
  <c r="AQ594" i="1"/>
  <c r="AP594" i="1"/>
  <c r="AF594" i="1"/>
  <c r="AE594" i="1"/>
  <c r="AD594" i="1"/>
  <c r="AC594" i="1"/>
  <c r="AB594" i="1"/>
  <c r="U594" i="1"/>
  <c r="BB593" i="1"/>
  <c r="AV593" i="1"/>
  <c r="AP593" i="1"/>
  <c r="AJ593" i="1"/>
  <c r="AB593" i="1"/>
  <c r="N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M2" i="1"/>
  <c r="F44" i="13"/>
  <c r="C44" i="13"/>
  <c r="H44" i="13"/>
  <c r="H43" i="13"/>
  <c r="H42" i="13"/>
  <c r="H41" i="13"/>
  <c r="H40" i="13"/>
  <c r="H39" i="13"/>
  <c r="H38" i="13"/>
  <c r="H37" i="13"/>
  <c r="H36" i="13"/>
  <c r="G36" i="13"/>
  <c r="D36" i="13"/>
  <c r="H35" i="13"/>
  <c r="H34" i="13"/>
  <c r="G34" i="13"/>
  <c r="D34" i="13"/>
  <c r="H33" i="13"/>
  <c r="G33" i="13"/>
  <c r="D33" i="13"/>
  <c r="H28" i="13"/>
  <c r="F28" i="13"/>
  <c r="C28" i="13"/>
  <c r="H27" i="13"/>
  <c r="H26" i="13"/>
  <c r="H25" i="13"/>
  <c r="H24" i="13"/>
  <c r="H23" i="13"/>
  <c r="H22" i="13"/>
  <c r="H21" i="13"/>
  <c r="H20" i="13"/>
  <c r="G20" i="13"/>
  <c r="D20" i="13"/>
  <c r="H19" i="13"/>
  <c r="H18" i="13"/>
  <c r="G18" i="13"/>
  <c r="D18" i="13"/>
  <c r="H17" i="13"/>
  <c r="G17" i="13"/>
  <c r="D17" i="13"/>
  <c r="G5" i="13"/>
  <c r="D5" i="13"/>
  <c r="G3" i="13"/>
  <c r="D3" i="13"/>
  <c r="G2" i="13"/>
  <c r="D2" i="13"/>
</calcChain>
</file>

<file path=xl/sharedStrings.xml><?xml version="1.0" encoding="utf-8"?>
<sst xmlns="http://schemas.openxmlformats.org/spreadsheetml/2006/main" count="5534" uniqueCount="879">
  <si>
    <t>Total Required</t>
  </si>
  <si>
    <t>WBS L2</t>
  </si>
  <si>
    <t>WBS L3</t>
  </si>
  <si>
    <t>US / Non-US</t>
  </si>
  <si>
    <t>Institution</t>
  </si>
  <si>
    <t>Labor Cat.</t>
  </si>
  <si>
    <t>Names</t>
  </si>
  <si>
    <t>Tasks</t>
  </si>
  <si>
    <t>Grand Total</t>
  </si>
  <si>
    <t>2.1 Program Management</t>
  </si>
  <si>
    <t>2.1.1 Administration</t>
  </si>
  <si>
    <t>US</t>
  </si>
  <si>
    <t>GTECH</t>
  </si>
  <si>
    <t>KE</t>
  </si>
  <si>
    <t>TABOADA, IGNACIO</t>
  </si>
  <si>
    <t>LBNL</t>
  </si>
  <si>
    <t>KLEIN,SPENCER</t>
  </si>
  <si>
    <t>Supervise LBNL effort</t>
  </si>
  <si>
    <t>PSU</t>
  </si>
  <si>
    <t>COWEN, DOUG</t>
  </si>
  <si>
    <t>ExecCom member</t>
  </si>
  <si>
    <t>PO</t>
  </si>
  <si>
    <t>UCB</t>
  </si>
  <si>
    <t>PRICE, BUFORD</t>
  </si>
  <si>
    <t>Education &amp; Outreach</t>
  </si>
  <si>
    <t>SC</t>
  </si>
  <si>
    <t>Speakers Comm member</t>
  </si>
  <si>
    <t>UD</t>
  </si>
  <si>
    <t>GAISSER, TOM</t>
  </si>
  <si>
    <t>UMD</t>
  </si>
  <si>
    <t>SULLIVAN, GREG</t>
  </si>
  <si>
    <t>OLIVAS, ALEX</t>
  </si>
  <si>
    <t>Pubcom member</t>
  </si>
  <si>
    <t>UW</t>
  </si>
  <si>
    <t>HALZEN, FRANCIS</t>
  </si>
  <si>
    <t>Principle Investigator</t>
  </si>
  <si>
    <t>KARLE, ALBRECHT</t>
  </si>
  <si>
    <t>MA</t>
  </si>
  <si>
    <t>AD</t>
  </si>
  <si>
    <t>US Total</t>
  </si>
  <si>
    <t/>
  </si>
  <si>
    <t>Non-US</t>
  </si>
  <si>
    <t>DESY</t>
  </si>
  <si>
    <t>RWTH</t>
  </si>
  <si>
    <t>WIEBUSCH, CHRISTOPHER</t>
  </si>
  <si>
    <t>SU</t>
  </si>
  <si>
    <t>ICB Member</t>
  </si>
  <si>
    <t>WALCK, CHRISTIAN</t>
  </si>
  <si>
    <t>ULB</t>
  </si>
  <si>
    <t>UU</t>
  </si>
  <si>
    <t>BOTNER, OLGA</t>
  </si>
  <si>
    <t>HALLGREN, ALLAN</t>
  </si>
  <si>
    <t>WUPPERTAL</t>
  </si>
  <si>
    <t>HELBING, KLAUS</t>
  </si>
  <si>
    <t>MAINZ</t>
  </si>
  <si>
    <t>HUMBOLDT</t>
  </si>
  <si>
    <t>BONN</t>
  </si>
  <si>
    <t>KOWALSKI, MAREK</t>
  </si>
  <si>
    <t>BOCHUM</t>
  </si>
  <si>
    <t>Non-US Total</t>
  </si>
  <si>
    <t>WBS L3 Total</t>
  </si>
  <si>
    <t>KU</t>
  </si>
  <si>
    <t>BESSON, DAVE</t>
  </si>
  <si>
    <t>HOFFMAN, KARA</t>
  </si>
  <si>
    <t>Detector R&amp;D</t>
  </si>
  <si>
    <t>SE</t>
  </si>
  <si>
    <t>SANDSTROM, PERRY</t>
  </si>
  <si>
    <t>EN</t>
  </si>
  <si>
    <t>TE</t>
  </si>
  <si>
    <t>Acoustic R&amp;D Support</t>
  </si>
  <si>
    <t>EPFL</t>
  </si>
  <si>
    <t>GENT</t>
  </si>
  <si>
    <t>UGENT SC</t>
  </si>
  <si>
    <t>GR</t>
  </si>
  <si>
    <t>2.1.4 Education &amp; Outreach</t>
  </si>
  <si>
    <t>OSU</t>
  </si>
  <si>
    <t>DEYOUNG, TYCE</t>
  </si>
  <si>
    <t>UMD KE</t>
  </si>
  <si>
    <t>UWRF</t>
  </si>
  <si>
    <t>MADSEN, JIM</t>
  </si>
  <si>
    <t>WBS L2 Total</t>
  </si>
  <si>
    <t>2.2 Detector Operations &amp; Maintenance</t>
  </si>
  <si>
    <t>2.2.1 Run Coordination</t>
  </si>
  <si>
    <t>Operate Detector  (Winter-Overs)</t>
  </si>
  <si>
    <t>UC</t>
  </si>
  <si>
    <t>SuperNova Operations</t>
  </si>
  <si>
    <t>2.2.2 Data Acquisition</t>
  </si>
  <si>
    <t>CS</t>
  </si>
  <si>
    <t>STEZELBERGER,THORSTEN</t>
  </si>
  <si>
    <t>Maintain DAQ Hardware (Hubs, DOR, Clocks, GPS,...)</t>
  </si>
  <si>
    <t>DAQ Monitoring</t>
  </si>
  <si>
    <t>WENDT, CHRISTOPHER</t>
  </si>
  <si>
    <t>GLOWACKI, DAVID</t>
  </si>
  <si>
    <t>2.2.3 Online Filter (Pnf)</t>
  </si>
  <si>
    <t>BLAUFUSS, ERIK</t>
  </si>
  <si>
    <t>CAU</t>
  </si>
  <si>
    <t>JAPARIDZE, GEORGE</t>
  </si>
  <si>
    <t>ROTT, CARSTEN</t>
  </si>
  <si>
    <t>SUBR</t>
  </si>
  <si>
    <t>TER-ANTONYAN, SAMVEL</t>
  </si>
  <si>
    <t>Detector Monitoring</t>
  </si>
  <si>
    <t>UA</t>
  </si>
  <si>
    <t>UAA</t>
  </si>
  <si>
    <t>RAWLINS, KATHERINE</t>
  </si>
  <si>
    <t>UCI</t>
  </si>
  <si>
    <t>HANSON, JORDAN</t>
  </si>
  <si>
    <t>UMD GR</t>
  </si>
  <si>
    <t>UW PO</t>
  </si>
  <si>
    <t>UW GR</t>
  </si>
  <si>
    <t>CHIBA</t>
  </si>
  <si>
    <t>DESY SC</t>
  </si>
  <si>
    <t>DESY GR</t>
  </si>
  <si>
    <t>DTMND</t>
  </si>
  <si>
    <t>DTMD GR</t>
  </si>
  <si>
    <t>MPI GR</t>
  </si>
  <si>
    <t>RWTH GR</t>
  </si>
  <si>
    <t>ULB GR</t>
  </si>
  <si>
    <t>UMH</t>
  </si>
  <si>
    <t>UOX</t>
  </si>
  <si>
    <t>SARKAR, SUBIR</t>
  </si>
  <si>
    <t>VUB</t>
  </si>
  <si>
    <t>WUPPERTAL GR</t>
  </si>
  <si>
    <t>UM GR</t>
  </si>
  <si>
    <t>WILLIAMS, DAWN</t>
  </si>
  <si>
    <t>Coordinate IceTop Operations</t>
  </si>
  <si>
    <t>2.3 Computing And Data Management</t>
  </si>
  <si>
    <t>DIAZ-VELEZ, JUAN CARLOS</t>
  </si>
  <si>
    <t>MEADE, PATRICK</t>
  </si>
  <si>
    <t>Coordination and Support for Grid and distributed computing</t>
  </si>
  <si>
    <t>IC database management</t>
  </si>
  <si>
    <t>Simulation Production</t>
  </si>
  <si>
    <t>DESIATI, PAOLO</t>
  </si>
  <si>
    <t>ALBERTA</t>
  </si>
  <si>
    <t>2.4 Triggering And Filtering</t>
  </si>
  <si>
    <t>TFT Board member</t>
  </si>
  <si>
    <t>SECKEL, DAVID</t>
  </si>
  <si>
    <t>MONTARULI, TERESA</t>
  </si>
  <si>
    <t>DE LOS HEROS, CARLOS</t>
  </si>
  <si>
    <t>YOSHIDA, SHIGERU</t>
  </si>
  <si>
    <t>EHE Filters</t>
  </si>
  <si>
    <t xml:space="preserve">SEUNARINE, SURUJ </t>
  </si>
  <si>
    <t>2.5 Data Quality, Reconstruction &amp; Simulation Tools</t>
  </si>
  <si>
    <t>FAZELY, ALI</t>
  </si>
  <si>
    <t>GEANT Simulation</t>
  </si>
  <si>
    <t>Simulation Programs</t>
  </si>
  <si>
    <t>Maintain and Verify Simulation of Photon Propagation and update Ice Properties</t>
  </si>
  <si>
    <t>CHIRKIN, DMITRY</t>
  </si>
  <si>
    <t>HULTQVIST, KLAS</t>
  </si>
  <si>
    <t>Reconstruction/ Analysis tools</t>
  </si>
  <si>
    <t>Maintain Romeo, EHE Simulations, Maintain reconstruction projects (Portia), MC/Data comparison for EHE-filtered and IceTop events, Standard Candle Analysis</t>
  </si>
  <si>
    <t>NSF M&amp;O Core</t>
  </si>
  <si>
    <t>TFT Board Chair</t>
  </si>
  <si>
    <t>BOSSER, SEBASTIAN</t>
  </si>
  <si>
    <t>Chair Filter</t>
  </si>
  <si>
    <t>WG Chair</t>
  </si>
  <si>
    <t>ISHIHARA, AYA</t>
  </si>
  <si>
    <t>TFT Member</t>
  </si>
  <si>
    <t>Pubcom</t>
  </si>
  <si>
    <t>ExecCom</t>
  </si>
  <si>
    <t>Speakers Chair</t>
  </si>
  <si>
    <t>TFT Chair</t>
  </si>
  <si>
    <t>WOOD, TANIA</t>
  </si>
  <si>
    <t>HOSHINA, KOTOYO</t>
  </si>
  <si>
    <t>nugen maintenance</t>
  </si>
  <si>
    <t>AUFFENBERG, JAN</t>
  </si>
  <si>
    <t>HAUGEN, JAMES</t>
  </si>
  <si>
    <t>DUVERNOIS, MICHAEL</t>
  </si>
  <si>
    <t>BELLINGER, JIM</t>
  </si>
  <si>
    <t>Sum of Grand Total</t>
  </si>
  <si>
    <t>Maintain Romeo, EHE Simulations, Calibration using Standard Candles</t>
  </si>
  <si>
    <t>Diffuse WG Co-chair</t>
  </si>
  <si>
    <t>VAN EIJNDHOVEN, NICK</t>
  </si>
  <si>
    <t>DE CLERCQ, CATHERINE</t>
  </si>
  <si>
    <t>VUB GR</t>
  </si>
  <si>
    <t>Maintain PnF S/W and Online Filters</t>
  </si>
  <si>
    <t>Database Coordinator</t>
  </si>
  <si>
    <t>ACKERMANN, MARKUS</t>
  </si>
  <si>
    <t>Associate Director for Science</t>
  </si>
  <si>
    <t>Base Grants</t>
  </si>
  <si>
    <t>NSF Base Grants</t>
  </si>
  <si>
    <t>Source of Funds (U.S. Only)</t>
  </si>
  <si>
    <t>KOPPER, CLAUDIO</t>
  </si>
  <si>
    <t>ADELAIDE</t>
  </si>
  <si>
    <t>Event energy and direction reconstruction, millipede</t>
  </si>
  <si>
    <t>AARTSEN, MARK</t>
  </si>
  <si>
    <t>TILAV, SERAP</t>
  </si>
  <si>
    <t>U.S. Base Grants Support</t>
  </si>
  <si>
    <t>U.S. Institutional In-Kind</t>
  </si>
  <si>
    <t>TJUS, JULIA</t>
  </si>
  <si>
    <t>Development  PROPOSAL simulation software</t>
  </si>
  <si>
    <t>GONZALEZ, JAVIER</t>
  </si>
  <si>
    <t>KOHNEN, GEORGES</t>
  </si>
  <si>
    <t>Low-Energy Extensions of IceTop</t>
  </si>
  <si>
    <t>XIANWU, XU</t>
  </si>
  <si>
    <t>KELLEY, JOHN</t>
  </si>
  <si>
    <t>DPNC</t>
  </si>
  <si>
    <t>KARG, TIMO</t>
  </si>
  <si>
    <t>HANSON, KAEL</t>
  </si>
  <si>
    <t>MEURES, THOMAS</t>
  </si>
  <si>
    <t>ICC Chair</t>
  </si>
  <si>
    <t>Flasher output, flasher calibration</t>
  </si>
  <si>
    <t>Simulation Production panel chair</t>
  </si>
  <si>
    <t>Supernova DAQ</t>
  </si>
  <si>
    <t>BRIK, VLADIMIR</t>
  </si>
  <si>
    <t>Maintain Core Analysis Framework (IceTray)</t>
  </si>
  <si>
    <t>Maintain PnF Software and Online Filters</t>
  </si>
  <si>
    <t>Maintain Core Software Repository</t>
  </si>
  <si>
    <t>UMD CS</t>
  </si>
  <si>
    <t>Europe &amp; Asia Pacific In-Kind</t>
  </si>
  <si>
    <t>U.S. M&amp;O Core</t>
  </si>
  <si>
    <t>U.S. Base Grants</t>
  </si>
  <si>
    <t xml:space="preserve">Detector Maintenance and Operations Manager </t>
  </si>
  <si>
    <t>MoU v13.0: October 2012</t>
  </si>
  <si>
    <t>MoU v12.0: March 2012</t>
  </si>
  <si>
    <t>MoU v11.0: September 2011</t>
  </si>
  <si>
    <t>MoU v10.0: April 2011</t>
  </si>
  <si>
    <t>MoU v8.3: April 2010</t>
  </si>
  <si>
    <t>Month</t>
  </si>
  <si>
    <t>Data</t>
  </si>
  <si>
    <t>Sum of U.S. M&amp;O Core</t>
  </si>
  <si>
    <t>Sum of U.S. Base Grants</t>
  </si>
  <si>
    <t>Sum of U.S. Institutional In-Kind</t>
  </si>
  <si>
    <t>Sum of Europe &amp; Asia Pacific In-Kind</t>
  </si>
  <si>
    <t>BRAVO G​ALLART, S​ILVIA​</t>
  </si>
  <si>
    <t>SCHULTZ, DAVID</t>
  </si>
  <si>
    <t>Non-US In-kind</t>
  </si>
  <si>
    <t>US In-Kind</t>
  </si>
  <si>
    <t>(Multiple Items)</t>
  </si>
  <si>
    <t>Teachers program and UWRF Upward Bound</t>
  </si>
  <si>
    <t>Ongoing EMI studies &amp; mitigation, South Pole &amp; Northern test site instrumentation, Summer South Pole field work</t>
  </si>
  <si>
    <t>Engineering Support: IceCube Lab Summer operations, cabling, &amp; instrumentation testing</t>
  </si>
  <si>
    <t>USAP Support: yearly sip, coordination with contractor (ASC)</t>
  </si>
  <si>
    <t>Winterovers coordinator, hiring and training of winterovers</t>
  </si>
  <si>
    <t>DOM charge response, linearity, DOM calibration support</t>
  </si>
  <si>
    <t>Maintain Simulation Production Software, maintain, test and update physics aspects of the atmospheric muon and neutrino simulation</t>
  </si>
  <si>
    <t>WO</t>
  </si>
  <si>
    <t>IT</t>
  </si>
  <si>
    <t>UMD IT</t>
  </si>
  <si>
    <t>DESY IT</t>
  </si>
  <si>
    <t>TUM</t>
  </si>
  <si>
    <t>SBU</t>
  </si>
  <si>
    <t>Key Personnel</t>
  </si>
  <si>
    <t>Scientists</t>
  </si>
  <si>
    <t>Post Docs</t>
  </si>
  <si>
    <t>Grad Students</t>
  </si>
  <si>
    <t>Managers</t>
  </si>
  <si>
    <t>Computer Science</t>
  </si>
  <si>
    <t>Engineers</t>
  </si>
  <si>
    <t>Winter Overs</t>
  </si>
  <si>
    <t>Data Handling</t>
  </si>
  <si>
    <t>System Admin.</t>
  </si>
  <si>
    <t>Admin and E&amp;O</t>
  </si>
  <si>
    <t>U.S. Head Count</t>
  </si>
  <si>
    <t>U.S. FTE</t>
  </si>
  <si>
    <t>Non-U.S. FTE</t>
  </si>
  <si>
    <t>Non-U.S. Head Count</t>
  </si>
  <si>
    <t>U.S. Service work %</t>
  </si>
  <si>
    <t>Non-U.S. Service work %</t>
  </si>
  <si>
    <t>MoU v.14 April 2013</t>
  </si>
  <si>
    <t>MoU v.8.3 May 2010</t>
  </si>
  <si>
    <r>
      <t>Grad Students</t>
    </r>
    <r>
      <rPr>
        <b/>
        <sz val="14"/>
        <rFont val="Arial"/>
        <family val="2"/>
      </rPr>
      <t xml:space="preserve"> </t>
    </r>
    <r>
      <rPr>
        <b/>
        <sz val="14"/>
        <color indexed="10"/>
        <rFont val="Arial"/>
        <family val="2"/>
      </rPr>
      <t>*</t>
    </r>
  </si>
  <si>
    <t>MoU v.14
April 2013</t>
  </si>
  <si>
    <t>Difference
2010--&gt;2013</t>
  </si>
  <si>
    <t>Total U.S and Non-U.S (FTE)</t>
  </si>
  <si>
    <t>Non-U.S. Total (FTE)</t>
  </si>
  <si>
    <t>U.S. Total (FTE)</t>
  </si>
  <si>
    <t>WBS Level 2</t>
  </si>
  <si>
    <t>* Grad Students' full time appointment equals to an average of 0.55 FTE</t>
  </si>
  <si>
    <t>MoU v.9 Sept. 2010</t>
  </si>
  <si>
    <t>MoU v.9
Sept. 2010</t>
  </si>
  <si>
    <t>Non-US In-kind Total</t>
  </si>
  <si>
    <t>ADELAIDE Total</t>
  </si>
  <si>
    <t>ALBERTA Total</t>
  </si>
  <si>
    <t>BOCHUM Total</t>
  </si>
  <si>
    <t>DESY Total</t>
  </si>
  <si>
    <t>DPNC Total</t>
  </si>
  <si>
    <t>DTMND Total</t>
  </si>
  <si>
    <t>GENT Total</t>
  </si>
  <si>
    <t>HUMBOLDT Total</t>
  </si>
  <si>
    <t>MAINZ Total</t>
  </si>
  <si>
    <t>RWTH Total</t>
  </si>
  <si>
    <t>SU Total</t>
  </si>
  <si>
    <t>TUM Total</t>
  </si>
  <si>
    <t>UU Total</t>
  </si>
  <si>
    <t>VUB Total</t>
  </si>
  <si>
    <t>WUPPERTAL Total</t>
  </si>
  <si>
    <t>UC Total</t>
  </si>
  <si>
    <t>ULB Total</t>
  </si>
  <si>
    <t>UMH Total</t>
  </si>
  <si>
    <t>US In-Kind Total</t>
  </si>
  <si>
    <t>Base Grants Total</t>
  </si>
  <si>
    <t>PSU Total</t>
  </si>
  <si>
    <t>SBU Total</t>
  </si>
  <si>
    <t>UA Total</t>
  </si>
  <si>
    <t>UD Total</t>
  </si>
  <si>
    <t>UMD Total</t>
  </si>
  <si>
    <t>UW Total</t>
  </si>
  <si>
    <t>GTECH Total</t>
  </si>
  <si>
    <t>UCI Total</t>
  </si>
  <si>
    <t>NOWICKI, SARAH</t>
  </si>
  <si>
    <t>PANDYA, HERSHAL</t>
  </si>
  <si>
    <t>KOIRALA, RAMESH</t>
  </si>
  <si>
    <t>SKKU</t>
  </si>
  <si>
    <t>Photon tracking / ice-properties calibration</t>
  </si>
  <si>
    <t>Institutional Lead</t>
  </si>
  <si>
    <t>Calibration-Flasher Studies</t>
  </si>
  <si>
    <t>PROPOSAL-IceProd integration and maintenance/support</t>
  </si>
  <si>
    <t>RUHE, TIM</t>
  </si>
  <si>
    <t>Physics filters</t>
  </si>
  <si>
    <t>M&amp;O/Upgrade planning</t>
  </si>
  <si>
    <t>REIMAN, RENE</t>
  </si>
  <si>
    <t>FINLEY, CHAD</t>
  </si>
  <si>
    <t>AHRENS, MARYON</t>
  </si>
  <si>
    <t>ADAMS, JENNI</t>
  </si>
  <si>
    <t>Reconstruction software</t>
  </si>
  <si>
    <t>MoU v15.0: October 2013</t>
  </si>
  <si>
    <t>ERLANGEN</t>
  </si>
  <si>
    <t>Maintain Portia and the SC data filtering</t>
  </si>
  <si>
    <t>VAKHNINA, CATHERINE</t>
  </si>
  <si>
    <t>VANDENBROUCKE, JUSTIN</t>
  </si>
  <si>
    <t>KAUER, MATTHEW</t>
  </si>
  <si>
    <t>UNGER, LISA</t>
  </si>
  <si>
    <t>NBI</t>
  </si>
  <si>
    <t>KOSKINEN, JASON</t>
  </si>
  <si>
    <t>SANDROOS, JOAKIM</t>
  </si>
  <si>
    <t>CLARK, KENNETH</t>
  </si>
  <si>
    <t>CLASSEN, LEW</t>
  </si>
  <si>
    <t>BSM WG Co-Chair</t>
  </si>
  <si>
    <t>Run Coordinator</t>
  </si>
  <si>
    <t>Event reconstruction, angular resolution</t>
  </si>
  <si>
    <t>Analysis Coordinator</t>
  </si>
  <si>
    <t>ERLANGEN Total</t>
  </si>
  <si>
    <t>SKKU Total</t>
  </si>
  <si>
    <t>NBI Total</t>
  </si>
  <si>
    <t>Fixed March 2014</t>
  </si>
  <si>
    <t>IN, SEONGJUN</t>
  </si>
  <si>
    <t xml:space="preserve">Icetray framework maintenance </t>
  </si>
  <si>
    <t>Maintenance of clsim direct photon propagation tool</t>
  </si>
  <si>
    <t xml:space="preserve">GPU computing resourses </t>
  </si>
  <si>
    <t>EVENSON, PAUL</t>
  </si>
  <si>
    <t>YIQIAN XU</t>
  </si>
  <si>
    <t>BARWICK, STEVE</t>
  </si>
  <si>
    <t>KEIVANI, AZADEH</t>
  </si>
  <si>
    <t>MSU</t>
  </si>
  <si>
    <t>Surface electronics, Optical detector R&amp;D</t>
  </si>
  <si>
    <t>DESY TIER-1 coordination</t>
  </si>
  <si>
    <t>KINTSCHER, THOMAS</t>
  </si>
  <si>
    <t>Director of IceCube Maintenance and Operations</t>
  </si>
  <si>
    <t>DOM software: DOR device driver, DOMHub scripts,  DOMCal</t>
  </si>
  <si>
    <t>Track DOM issues, generate detector run configurations</t>
  </si>
  <si>
    <t>FRERE, MICHAEL</t>
  </si>
  <si>
    <t>TOSI, DELIA</t>
  </si>
  <si>
    <t>Absolute DOM sensitivity calibration (laboratory measurements)</t>
  </si>
  <si>
    <t>LEUERMANN, MARTIN</t>
  </si>
  <si>
    <t>Training and coordinating monitoring shifters</t>
  </si>
  <si>
    <t>GHORBANI, KEVIN</t>
  </si>
  <si>
    <t>FAHEY, SAM</t>
  </si>
  <si>
    <t>XINHUA, BAI</t>
  </si>
  <si>
    <t>SDSMT</t>
  </si>
  <si>
    <t>DVORAK, EMILY</t>
  </si>
  <si>
    <t>Yale</t>
  </si>
  <si>
    <t>MARUYAMA, REINA</t>
  </si>
  <si>
    <t>Comments</t>
  </si>
  <si>
    <t>MoU v17.0: September 2014</t>
  </si>
  <si>
    <t>Associate Director for E&amp;O</t>
  </si>
  <si>
    <t>Simulation production site manager</t>
  </si>
  <si>
    <t>EHRHARD, THOMAS</t>
  </si>
  <si>
    <t>STEUER, ANNA</t>
  </si>
  <si>
    <t>ANDERSON, TYLER</t>
  </si>
  <si>
    <t>DAQ Firmware Development</t>
  </si>
  <si>
    <t>LANFRANCHI, JUSTIN</t>
  </si>
  <si>
    <t>PANKOVA, DARIA</t>
  </si>
  <si>
    <t>DAQ electronics hardware and firmware</t>
  </si>
  <si>
    <t>Muon time residuals/hole ice</t>
  </si>
  <si>
    <t>ARGUELLES, CARLOS</t>
  </si>
  <si>
    <t>Analysis Software support</t>
  </si>
  <si>
    <t>BRAUN, JAMES</t>
  </si>
  <si>
    <t>IceCube LiveControl: experiment control software</t>
  </si>
  <si>
    <t>BENDFELT, TIMOTHY</t>
  </si>
  <si>
    <t>IceCube DAQ: supernova interface, hitspooling</t>
  </si>
  <si>
    <t>BURRESON, COLIN</t>
  </si>
  <si>
    <t>IceCube Live monitoring system: web interface</t>
  </si>
  <si>
    <t>Snow correction for IceTop</t>
  </si>
  <si>
    <t>Cosmic Ray WG co-convener</t>
  </si>
  <si>
    <t>SW Coordinator – Detector M&amp;O</t>
  </si>
  <si>
    <t>SW Coordinator – Core Software</t>
  </si>
  <si>
    <t>SW Coordinator – Data Quality, Reconstruction and Sim. Programs</t>
  </si>
  <si>
    <t>Support Core Software</t>
  </si>
  <si>
    <t>MAHN, KENDALL</t>
  </si>
  <si>
    <t>HIGNIGHT, JOSHUA</t>
  </si>
  <si>
    <t>NEER, GARRETT</t>
  </si>
  <si>
    <t>Managing solar and heliospheric aspects of IceTop</t>
  </si>
  <si>
    <t>Simulation production site manager at Dortmund</t>
  </si>
  <si>
    <t>Coincident events between IceCube and DM-Ice, low energy reconstruction</t>
  </si>
  <si>
    <t>sim-services</t>
  </si>
  <si>
    <t>BURGMAN, ALEXANDER</t>
  </si>
  <si>
    <t>RONGEN, MARTIN</t>
  </si>
  <si>
    <t>Reconstruction tools</t>
  </si>
  <si>
    <t>HEBECKER, DUSTIN</t>
  </si>
  <si>
    <t>U.S. Inst. In-Kind</t>
  </si>
  <si>
    <t>Non-US Inst. In-Kind</t>
  </si>
  <si>
    <t>Non-US Institutional In-Kind</t>
  </si>
  <si>
    <t>MSU Total</t>
  </si>
  <si>
    <t>SDSMT Total</t>
  </si>
  <si>
    <t>NSF M&amp;O Core Total</t>
  </si>
  <si>
    <t>Row Labels</t>
  </si>
  <si>
    <t>IceCube Live monitoring system: data quality and monitoring, back-end databases</t>
  </si>
  <si>
    <t>IceCube Live: release management, supporting external developers (OFU, SNDAQ, etc.)</t>
  </si>
  <si>
    <t>IceCube DAQ: trigger and event builder</t>
  </si>
  <si>
    <t>IceCube DAQ: command-and-control server, testing infrastructure</t>
  </si>
  <si>
    <t>IceCube DAQ: StringHub and domapp</t>
  </si>
  <si>
    <t>DREXEL</t>
  </si>
  <si>
    <t>NEILSON, NAOKO</t>
  </si>
  <si>
    <t>ICB member</t>
  </si>
  <si>
    <t>Point Source WG Lead</t>
  </si>
  <si>
    <t>Splitting – Q/P frame  and coincidence</t>
  </si>
  <si>
    <t>RICHMAN, MIKE</t>
  </si>
  <si>
    <t>Detector monitoring shifts</t>
  </si>
  <si>
    <t>WILLS, ELIZABETH</t>
  </si>
  <si>
    <t>KITTLER, THOMAS</t>
  </si>
  <si>
    <t>Simulation verification, reconstruction development</t>
  </si>
  <si>
    <t>Software strike team</t>
  </si>
  <si>
    <t>Simulation Production Manager</t>
  </si>
  <si>
    <t>IceCube Coordination Committee chair</t>
  </si>
  <si>
    <t>Design and build experimental apparatus for restoring IceTop detector efficiency</t>
  </si>
  <si>
    <t>Test and commission experimental apparatus for restoring IceTop detector efficiency</t>
  </si>
  <si>
    <t>Simulation Production Coordination; production configurations, test production and web portal.</t>
  </si>
  <si>
    <t>Maintain Data Processing Software</t>
  </si>
  <si>
    <t>MANCINA, SARAH</t>
  </si>
  <si>
    <t>RYSEWYK, DEVYN</t>
  </si>
  <si>
    <t>MIT</t>
  </si>
  <si>
    <t>COLLIN, GABRIEL</t>
  </si>
  <si>
    <t>HESE filter / Hitspooling</t>
  </si>
  <si>
    <t>PINGU Coordination Committee</t>
  </si>
  <si>
    <t>Gen2 HEA/Surface working group</t>
  </si>
  <si>
    <t>Oversee raw data storage at LBNL</t>
  </si>
  <si>
    <t>2.3.0 Computing And Data Management</t>
  </si>
  <si>
    <t>Communication plan manager, science writer. Masterclass and communication workshop coordinator</t>
  </si>
  <si>
    <t>E&amp;O events and collaboration meetings mgmt. Website &amp; social networks mgmt</t>
  </si>
  <si>
    <t>IceCube Resource Coordinator</t>
  </si>
  <si>
    <t xml:space="preserve">Simulation Production software development </t>
  </si>
  <si>
    <t>Simulation programs (detector response)</t>
  </si>
  <si>
    <t>Data processing software framework (IceProd)</t>
  </si>
  <si>
    <t>DS</t>
  </si>
  <si>
    <t>Transformation of Data for Long-Term Persistence and Archival. Run Common Reconstructions (Level2)</t>
  </si>
  <si>
    <t>Detector geometry, calibration, and status database maintenance and support</t>
  </si>
  <si>
    <t>Engineering support: IceCube Lab Summer operations, fieldwork management, GPS &amp; timing maintenance</t>
  </si>
  <si>
    <t xml:space="preserve">Design, build and test experimental apparatus for restoring IceTop detector efficiency </t>
  </si>
  <si>
    <t>Maintain South Pole System H/W Infrastructure</t>
  </si>
  <si>
    <t>Data Acquisition HW Maintenance: DOR, DOMHub and DOMCal</t>
  </si>
  <si>
    <t>Maintain South Pole Test System H/W Infrastructure</t>
  </si>
  <si>
    <t>Engineering Support: logistics, northern hemisphere testing, &amp; vendor management, contractor POC</t>
  </si>
  <si>
    <t xml:space="preserve">Logistics Manager </t>
  </si>
  <si>
    <t>BARNET, STEVE</t>
  </si>
  <si>
    <t>Long term preservation and archive services. Data curation.</t>
  </si>
  <si>
    <t>AXANI, SPENCER</t>
  </si>
  <si>
    <t>HAACK, CHRISTIAN</t>
  </si>
  <si>
    <t>AUER, RALF</t>
  </si>
  <si>
    <t>IceCube Summer Bootcamp</t>
  </si>
  <si>
    <t>Undergraduate Research</t>
  </si>
  <si>
    <t>DREXEL Total</t>
  </si>
  <si>
    <t>MIT Total</t>
  </si>
  <si>
    <t>Speaking engagements (high school classes, open houses, etc.)</t>
  </si>
  <si>
    <t>Data Monitoring lead: coordinate test and feature development; design underlying analysis algorithms</t>
  </si>
  <si>
    <t>Calibration WG co-chair</t>
  </si>
  <si>
    <t>In-situ DOM sensitivity calibration/angular response from muon neutrinos</t>
  </si>
  <si>
    <t>ROCHESTER</t>
  </si>
  <si>
    <t>BENZVI, SEGEV</t>
  </si>
  <si>
    <t>CROSS, ROBERT</t>
  </si>
  <si>
    <t>Supernova and transient simulations</t>
  </si>
  <si>
    <t>Supernova light curve and transient monitoring tools</t>
  </si>
  <si>
    <t>CARVER, TESSA</t>
  </si>
  <si>
    <t>BRON, STEPHANIE</t>
  </si>
  <si>
    <t>MEIER, MAXIMILIAN</t>
  </si>
  <si>
    <t>Two station trigger</t>
  </si>
  <si>
    <t>Data monitoring</t>
  </si>
  <si>
    <t>FREIDMAN, LIZ</t>
  </si>
  <si>
    <t>Online filter development &amp; testing (Low-up filter)</t>
  </si>
  <si>
    <t>Online filter development &amp; testing (Full Sky Starting Filter)</t>
  </si>
  <si>
    <t>DOM Sensitivity in Ice</t>
  </si>
  <si>
    <t>Publications Bookkeeping and author lists</t>
  </si>
  <si>
    <t>Coordination with LIGO and ANTARES</t>
  </si>
  <si>
    <t>DOM Calibration and R&amp;D</t>
  </si>
  <si>
    <t>ELLER, PHILIPP</t>
  </si>
  <si>
    <t>MOULAI, MARJON</t>
  </si>
  <si>
    <t>NonPoissonian Template Fitting code</t>
  </si>
  <si>
    <t>MARQUETTE</t>
  </si>
  <si>
    <t>ANDEEN, KAREN</t>
  </si>
  <si>
    <t>TY, BUNHENG</t>
  </si>
  <si>
    <t>Changes since last official version are colored red</t>
  </si>
  <si>
    <t>ROCHESTER Total</t>
  </si>
  <si>
    <t>2.1 Program Management Total</t>
  </si>
  <si>
    <t>2.2 Detector Operations &amp; Maintenance Total</t>
  </si>
  <si>
    <t>KIRYLUK, JOANNA</t>
  </si>
  <si>
    <t>UW WINTER OVERS</t>
  </si>
  <si>
    <t>SCHMIDT, TORSTEN</t>
  </si>
  <si>
    <t>DUJMOVIC, HRVOJE</t>
  </si>
  <si>
    <t>JEONG, MINJIN</t>
  </si>
  <si>
    <t>MEAGHER, KEVIN</t>
  </si>
  <si>
    <t>2.1.5 Communications</t>
  </si>
  <si>
    <r>
      <t>Federal Fiscal Year 2014</t>
    </r>
    <r>
      <rPr>
        <b/>
        <sz val="10"/>
        <color indexed="8"/>
        <rFont val="Verdana"/>
        <family val="2"/>
      </rPr>
      <t xml:space="preserve">
</t>
    </r>
    <r>
      <rPr>
        <sz val="10"/>
        <color indexed="8"/>
        <rFont val="Verdana"/>
        <family val="2"/>
      </rPr>
      <t>Oct. 2013 - Sep. 2014</t>
    </r>
  </si>
  <si>
    <r>
      <t>Federal Fiscal Year 2013</t>
    </r>
    <r>
      <rPr>
        <b/>
        <sz val="10"/>
        <color indexed="8"/>
        <rFont val="Verdana"/>
        <family val="2"/>
      </rPr>
      <t xml:space="preserve">
</t>
    </r>
    <r>
      <rPr>
        <sz val="10"/>
        <color indexed="8"/>
        <rFont val="Verdana"/>
        <family val="2"/>
      </rPr>
      <t>Oct. 2012 - Sep. 2013</t>
    </r>
  </si>
  <si>
    <r>
      <t>Federal Fiscal Year 2012</t>
    </r>
    <r>
      <rPr>
        <b/>
        <sz val="10"/>
        <color indexed="8"/>
        <rFont val="Verdana"/>
        <family val="2"/>
      </rPr>
      <t xml:space="preserve">
</t>
    </r>
    <r>
      <rPr>
        <sz val="10"/>
        <color indexed="8"/>
        <rFont val="Verdana"/>
        <family val="2"/>
      </rPr>
      <t>Oct. 2011 - Sep. 2012</t>
    </r>
  </si>
  <si>
    <r>
      <t>Federal Fiscal Year 2011</t>
    </r>
    <r>
      <rPr>
        <b/>
        <sz val="10"/>
        <color indexed="8"/>
        <rFont val="Verdana"/>
        <family val="2"/>
      </rPr>
      <t xml:space="preserve">
</t>
    </r>
    <r>
      <rPr>
        <sz val="10"/>
        <color indexed="8"/>
        <rFont val="Verdana"/>
        <family val="2"/>
      </rPr>
      <t>Oct. 2010 - Sep. 2011</t>
    </r>
  </si>
  <si>
    <r>
      <t>May
2010</t>
    </r>
    <r>
      <rPr>
        <b/>
        <i/>
        <sz val="8"/>
        <color indexed="8"/>
        <rFont val="Times New Roman"/>
        <family val="1"/>
      </rPr>
      <t xml:space="preserve">
</t>
    </r>
    <r>
      <rPr>
        <sz val="8"/>
        <color indexed="8"/>
        <rFont val="Times New Roman"/>
        <family val="1"/>
      </rPr>
      <t>MoU
8.3</t>
    </r>
  </si>
  <si>
    <r>
      <t>Sept
2010</t>
    </r>
    <r>
      <rPr>
        <b/>
        <i/>
        <sz val="8"/>
        <color indexed="8"/>
        <rFont val="Times New Roman"/>
        <family val="1"/>
      </rPr>
      <t xml:space="preserve">
</t>
    </r>
    <r>
      <rPr>
        <sz val="8"/>
        <color indexed="8"/>
        <rFont val="Times New Roman"/>
        <family val="1"/>
      </rPr>
      <t>MoU
9.0</t>
    </r>
  </si>
  <si>
    <r>
      <t>Apr
2011</t>
    </r>
    <r>
      <rPr>
        <b/>
        <i/>
        <sz val="8"/>
        <color indexed="8"/>
        <rFont val="Times New Roman"/>
        <family val="1"/>
      </rPr>
      <t xml:space="preserve">
</t>
    </r>
    <r>
      <rPr>
        <sz val="8"/>
        <color indexed="8"/>
        <rFont val="Times New Roman"/>
        <family val="1"/>
      </rPr>
      <t>MoU
10.0</t>
    </r>
  </si>
  <si>
    <r>
      <t xml:space="preserve">Sept
2011
</t>
    </r>
    <r>
      <rPr>
        <sz val="9"/>
        <color indexed="8"/>
        <rFont val="Times New Roman"/>
        <family val="1"/>
      </rPr>
      <t>MoU
11.0</t>
    </r>
  </si>
  <si>
    <r>
      <t>March
2012</t>
    </r>
    <r>
      <rPr>
        <b/>
        <i/>
        <sz val="8"/>
        <color indexed="8"/>
        <rFont val="Times New Roman"/>
        <family val="1"/>
      </rPr>
      <t xml:space="preserve">
</t>
    </r>
    <r>
      <rPr>
        <sz val="8"/>
        <color indexed="8"/>
        <rFont val="Times New Roman"/>
        <family val="1"/>
      </rPr>
      <t>MoU
12.0</t>
    </r>
  </si>
  <si>
    <r>
      <t>October
2012</t>
    </r>
    <r>
      <rPr>
        <b/>
        <i/>
        <sz val="8"/>
        <color indexed="8"/>
        <rFont val="Times New Roman"/>
        <family val="1"/>
      </rPr>
      <t xml:space="preserve">
</t>
    </r>
    <r>
      <rPr>
        <sz val="8"/>
        <color indexed="8"/>
        <rFont val="Times New Roman"/>
        <family val="1"/>
      </rPr>
      <t>MoU
13.1</t>
    </r>
  </si>
  <si>
    <r>
      <t>April
2013</t>
    </r>
    <r>
      <rPr>
        <b/>
        <i/>
        <sz val="8"/>
        <color indexed="8"/>
        <rFont val="Times New Roman"/>
        <family val="1"/>
      </rPr>
      <t xml:space="preserve">
</t>
    </r>
    <r>
      <rPr>
        <sz val="8"/>
        <color indexed="8"/>
        <rFont val="Times New Roman"/>
        <family val="1"/>
      </rPr>
      <t>MoU
14.0</t>
    </r>
  </si>
  <si>
    <r>
      <t>October
2013</t>
    </r>
    <r>
      <rPr>
        <b/>
        <i/>
        <sz val="8"/>
        <color indexed="8"/>
        <rFont val="Times New Roman"/>
        <family val="1"/>
      </rPr>
      <t xml:space="preserve">
</t>
    </r>
    <r>
      <rPr>
        <sz val="8"/>
        <color indexed="8"/>
        <rFont val="Times New Roman"/>
        <family val="1"/>
      </rPr>
      <t>MoU
15.0</t>
    </r>
  </si>
  <si>
    <r>
      <t>March
2014</t>
    </r>
    <r>
      <rPr>
        <b/>
        <i/>
        <sz val="8"/>
        <color indexed="8"/>
        <rFont val="Times New Roman"/>
        <family val="1"/>
      </rPr>
      <t xml:space="preserve">
</t>
    </r>
    <r>
      <rPr>
        <sz val="8"/>
        <color indexed="8"/>
        <rFont val="Times New Roman"/>
        <family val="1"/>
      </rPr>
      <t>MoU
16.0</t>
    </r>
  </si>
  <si>
    <r>
      <t>September
2014</t>
    </r>
    <r>
      <rPr>
        <b/>
        <i/>
        <sz val="8"/>
        <color indexed="8"/>
        <rFont val="Times New Roman"/>
        <family val="1"/>
      </rPr>
      <t xml:space="preserve">
</t>
    </r>
    <r>
      <rPr>
        <sz val="8"/>
        <color indexed="8"/>
        <rFont val="Times New Roman"/>
        <family val="1"/>
      </rPr>
      <t>MoU
17.0</t>
    </r>
  </si>
  <si>
    <r>
      <t>April
2015</t>
    </r>
    <r>
      <rPr>
        <b/>
        <i/>
        <sz val="8"/>
        <color indexed="8"/>
        <rFont val="Times New Roman"/>
        <family val="1"/>
      </rPr>
      <t xml:space="preserve">
</t>
    </r>
    <r>
      <rPr>
        <sz val="8"/>
        <color indexed="8"/>
        <rFont val="Times New Roman"/>
        <family val="1"/>
      </rPr>
      <t>MoU
18.0</t>
    </r>
  </si>
  <si>
    <r>
      <t>October
2015</t>
    </r>
    <r>
      <rPr>
        <b/>
        <i/>
        <sz val="8"/>
        <color indexed="8"/>
        <rFont val="Times New Roman"/>
        <family val="1"/>
      </rPr>
      <t xml:space="preserve">
</t>
    </r>
    <r>
      <rPr>
        <sz val="8"/>
        <color indexed="8"/>
        <rFont val="Times New Roman"/>
        <family val="1"/>
      </rPr>
      <t>MoU
19.0</t>
    </r>
  </si>
  <si>
    <r>
      <t>April
2016</t>
    </r>
    <r>
      <rPr>
        <b/>
        <i/>
        <sz val="8"/>
        <color indexed="8"/>
        <rFont val="Times New Roman"/>
        <family val="1"/>
      </rPr>
      <t xml:space="preserve">
</t>
    </r>
    <r>
      <rPr>
        <sz val="8"/>
        <color indexed="8"/>
        <rFont val="Times New Roman"/>
        <family val="1"/>
      </rPr>
      <t>MoU
20.0</t>
    </r>
  </si>
  <si>
    <t>2.6 Calibration</t>
  </si>
  <si>
    <t>2.6.1 Detector Calibration</t>
  </si>
  <si>
    <t>2.6.2 Ice Properties</t>
  </si>
  <si>
    <t>2.1.3 Usap Support &amp; Safety</t>
  </si>
  <si>
    <t>2.1.2 Engineering and R&amp;D Support</t>
  </si>
  <si>
    <t>2.3 Computing And Data Management Services</t>
  </si>
  <si>
    <t>2.3.5 Sps Operations</t>
  </si>
  <si>
    <t>2.3.6 Spts Operations</t>
  </si>
  <si>
    <t>2.2.5 Experiment Control</t>
  </si>
  <si>
    <t>2.2.4 Detector Monitoring</t>
  </si>
  <si>
    <t>2.2.6 Surface Detector Operations</t>
  </si>
  <si>
    <t>2.5.1 Core Software</t>
  </si>
  <si>
    <t>2.5 Software</t>
  </si>
  <si>
    <t>2.3.1 Data Storage &amp; Transfer</t>
  </si>
  <si>
    <t>2.3.3 Central Computing Resources</t>
  </si>
  <si>
    <t>2.4 Data Processing &amp; Simulation Services</t>
  </si>
  <si>
    <t>2.4.2 Simulation Production</t>
  </si>
  <si>
    <t>2.5.2 Simulation Software</t>
  </si>
  <si>
    <t>2.5.3 Reconstruction</t>
  </si>
  <si>
    <t>2.5.4 Science Support Tools</t>
  </si>
  <si>
    <t>2.5.5 Software Development Infrastructure</t>
  </si>
  <si>
    <t>LADIEU, DON</t>
  </si>
  <si>
    <t>Maintain SPS computing infrastructure</t>
  </si>
  <si>
    <t>SPS networking and security</t>
  </si>
  <si>
    <t>Maintain SPTS computing infrastructure</t>
  </si>
  <si>
    <t>SPTS networking and security</t>
  </si>
  <si>
    <t>2.3.2 Core Data Center Infrastructure</t>
  </si>
  <si>
    <t>Maintain and operate storage infrastructure at UW-Madison</t>
  </si>
  <si>
    <t>Cybersecurity</t>
  </si>
  <si>
    <t>Operate data handling services</t>
  </si>
  <si>
    <t>IceCube Open Data services and tools</t>
  </si>
  <si>
    <t>2.4.3 Public Date Products</t>
  </si>
  <si>
    <t>Maintain data catalog. Data discovery and metadata web interface</t>
  </si>
  <si>
    <t>Maintain and operate data processing and analysis cluster</t>
  </si>
  <si>
    <t>2.3.4 Distributed Computing Resources</t>
  </si>
  <si>
    <t>Maintain and operate remote data access services at UW-Madison</t>
  </si>
  <si>
    <t>RAAB, CHRISTOPH</t>
  </si>
  <si>
    <t>European Data Center - Distributed Computing and Labor</t>
  </si>
  <si>
    <t>2.4.1 Offline Data Production</t>
  </si>
  <si>
    <t>2.2.7 Supernova System</t>
  </si>
  <si>
    <t>Domcal run vetting</t>
  </si>
  <si>
    <t>Cloud Computing</t>
  </si>
  <si>
    <t>Supernova Data Analysis</t>
  </si>
  <si>
    <t>Reconstruction/ Analysis tools, data analysis, Cloud Computation; High Energy Neutrino Nucleon Cross Section Measurement and Simulation</t>
  </si>
  <si>
    <t>GLÜSENKAMP, THORSTEN</t>
  </si>
  <si>
    <t>Track/Cascade reconstruction and simulation</t>
  </si>
  <si>
    <t>Institutional lead</t>
  </si>
  <si>
    <t>ANTON, GISELA</t>
  </si>
  <si>
    <t>IceCube/IceTop
simulation production</t>
  </si>
  <si>
    <t>2.2.8 Real-Time Alerts</t>
  </si>
  <si>
    <t>L3 Real-Time Alerts</t>
  </si>
  <si>
    <t>KAPPES, ALEXANDER</t>
  </si>
  <si>
    <t>MÜNSTER</t>
  </si>
  <si>
    <t>Public outreach</t>
  </si>
  <si>
    <t>HistLite, pyBDT, and other software tools</t>
  </si>
  <si>
    <t>PLUM, MATTHIAS</t>
  </si>
  <si>
    <t>Surface detector R&amp;D</t>
  </si>
  <si>
    <t>Maintain IceCube integration with AMON; HESE reco</t>
  </si>
  <si>
    <t>KRINGS, KAI</t>
  </si>
  <si>
    <t>Maintenance Gulliver tool</t>
  </si>
  <si>
    <t>TURCATI, ANDREA</t>
  </si>
  <si>
    <t>Photon/hadron separation</t>
  </si>
  <si>
    <t>Gamma simulation production</t>
  </si>
  <si>
    <t>SCHNEIDER, AUSTIN</t>
  </si>
  <si>
    <t>LUSZCZAK, WILLIAM</t>
  </si>
  <si>
    <t>Realtime Oversight Committee</t>
  </si>
  <si>
    <t>Realtime Oversight Committee member</t>
  </si>
  <si>
    <t>EHE online pipeline for  follow-up observations</t>
  </si>
  <si>
    <t>FRANCKOWIAK, ANNA</t>
  </si>
  <si>
    <t>Realtime oversight committee member</t>
  </si>
  <si>
    <t>Optical follow-up program maintenance</t>
  </si>
  <si>
    <t>BLOT, SUMMER</t>
  </si>
  <si>
    <t>Software package maintenance</t>
  </si>
  <si>
    <t>VAN SANTEN, JAKOB</t>
  </si>
  <si>
    <t>Masterclasses</t>
  </si>
  <si>
    <t>IceAct calibration / maintenance</t>
  </si>
  <si>
    <t>BSM WG chair</t>
  </si>
  <si>
    <t>Monitoring shifts</t>
  </si>
  <si>
    <t>KOPPER, SANDRO</t>
  </si>
  <si>
    <t>SOLDIN, DENNIS</t>
  </si>
  <si>
    <t>POLLMANN, ANNA</t>
  </si>
  <si>
    <t>SLOP filter, Monopole filte</t>
  </si>
  <si>
    <t>BINDIG, DANIEL</t>
  </si>
  <si>
    <t>Laterally separated muons in IceTop</t>
  </si>
  <si>
    <t>Detection of Magnetic Monopoles through radio luminescence</t>
  </si>
  <si>
    <t>LAUBER, FREDERIK</t>
  </si>
  <si>
    <t>HOFFMANN, RUTH</t>
  </si>
  <si>
    <t>Acoustic and radio ice properties</t>
  </si>
  <si>
    <t>Low Energy Simulation Software updates</t>
  </si>
  <si>
    <t>Optical detector calibration</t>
  </si>
  <si>
    <t>IceTop Filter</t>
  </si>
  <si>
    <t>ICC member</t>
  </si>
  <si>
    <t>LBNL IT</t>
  </si>
  <si>
    <t>NERSC Data Archiving, Distributed Computing and Labor</t>
  </si>
  <si>
    <t>Atmospheric neutrino parametrizations</t>
  </si>
  <si>
    <t>Pass 2 and calibration work</t>
  </si>
  <si>
    <t>Desktop muon counters</t>
  </si>
  <si>
    <t>Test beam execution</t>
  </si>
  <si>
    <t>Lab measurements of absolute DOM calibration</t>
  </si>
  <si>
    <t>PISA Maintenance</t>
  </si>
  <si>
    <t>Maintain IceCube integration with AMON</t>
  </si>
  <si>
    <t>AYALA, HUGO</t>
  </si>
  <si>
    <t>PINGU Co-Lead, Publication Committee</t>
  </si>
  <si>
    <t>Filter requests, bandwidth, TFT Board Member. IceTray</t>
  </si>
  <si>
    <t>Analysis coordinator, ICC member ex officio</t>
  </si>
  <si>
    <t xml:space="preserve">ICC member </t>
  </si>
  <si>
    <t>Supporting flasher runs and flasher analysis</t>
  </si>
  <si>
    <t>Baseline and charge harvesting</t>
  </si>
  <si>
    <t xml:space="preserve">Connecting Alabama GPUs to the cluster </t>
  </si>
  <si>
    <t>Program Administration</t>
  </si>
  <si>
    <t>Real-Time shifts</t>
  </si>
  <si>
    <t>Diffuse WG co-chair</t>
  </si>
  <si>
    <t>Offline Processing Support / pass2</t>
  </si>
  <si>
    <t>Member of ICC</t>
  </si>
  <si>
    <t>MOORE, ROGER</t>
  </si>
  <si>
    <t>DOM efficiency with cosmic muons</t>
  </si>
  <si>
    <t>LE WG co-chair</t>
  </si>
  <si>
    <t>YANEZ, JUAN PABLO</t>
  </si>
  <si>
    <t>Direct Reconstruction Tool Development</t>
  </si>
  <si>
    <t>SANCHEZ HERRERA, SEBASTIAN</t>
  </si>
  <si>
    <t>Pass2 Verification</t>
  </si>
  <si>
    <t>PISA</t>
  </si>
  <si>
    <t>I3 virtual reality</t>
  </si>
  <si>
    <t>UM PO</t>
  </si>
  <si>
    <t>TOENNIS, CHRISTOPH</t>
  </si>
  <si>
    <t>KANG, WOOSIK</t>
  </si>
  <si>
    <t>TENHOLT, FREDERIK</t>
  </si>
  <si>
    <t>Muon filter</t>
  </si>
  <si>
    <t>Moon/Sun Filter</t>
  </si>
  <si>
    <t>YUAN, TIANLU</t>
  </si>
  <si>
    <t>Cosmic Ray L3 scripts</t>
  </si>
  <si>
    <t>Pass2 verification</t>
  </si>
  <si>
    <t>Investigations of thinning in simulation</t>
  </si>
  <si>
    <t>IcePack analysis software tools</t>
  </si>
  <si>
    <t>RAMEEZ, MOHAMED</t>
  </si>
  <si>
    <t>BOURBEAU, ETIENNE</t>
  </si>
  <si>
    <t>Dedicated measurements of coincident noise</t>
  </si>
  <si>
    <t>Individual DOM efficiency</t>
  </si>
  <si>
    <t>IceAct coordination</t>
  </si>
  <si>
    <t>IceAct/Skycam Datataking Maintenance</t>
  </si>
  <si>
    <t>Pass2 verification Muon L3 and diffuse WG</t>
  </si>
  <si>
    <t>Grid Operations Team</t>
  </si>
  <si>
    <t>Hole Ice &amp; bulk ice calibration</t>
  </si>
  <si>
    <t xml:space="preserve">Co maintenance of OscFit and  implementation of extensions (e.g. KDE, systematic fits, baseline correction) </t>
  </si>
  <si>
    <t>KDE Tools to produce adaptive weighted KDEs, used in OscFit and NuMuFit</t>
  </si>
  <si>
    <t>SCHUMACHER, LISA</t>
  </si>
  <si>
    <t>Providing HE muon events from diffuse analysis for the IC/Auger/TA coincident analyses</t>
  </si>
  <si>
    <t>GRB WG Chair</t>
  </si>
  <si>
    <t>Member of ICC, ICB member, Speakers committee member</t>
  </si>
  <si>
    <t>Cascade filter</t>
  </si>
  <si>
    <t>Cascade L3 scripts</t>
  </si>
  <si>
    <t>Muon L3 Scripts</t>
  </si>
  <si>
    <t>LE/osc WG co-chair</t>
  </si>
  <si>
    <t>ICC Member</t>
  </si>
  <si>
    <t>Calibration co-chair</t>
  </si>
  <si>
    <t>Cascade WG co-chair</t>
  </si>
  <si>
    <t>KEIICHI, MASE</t>
  </si>
  <si>
    <t>LU, LU</t>
  </si>
  <si>
    <t>special background simulation production (Corsika)</t>
  </si>
  <si>
    <t>MAKINO, YUYA</t>
  </si>
  <si>
    <t>High energy Corsika simulation production with Sibyll 3.2 and EPOS</t>
  </si>
  <si>
    <t>UTA</t>
  </si>
  <si>
    <t>UTA astroparticle physics summer school for high school students</t>
  </si>
  <si>
    <t>Sterilizer high dimensional fit code for high energy oscillation analyses</t>
  </si>
  <si>
    <t>WATSON, BLAKE</t>
  </si>
  <si>
    <t>Extension of fit codes to new parameter spaces and systematics</t>
  </si>
  <si>
    <t>Ice model uncertainty estimation using multisim MC method</t>
  </si>
  <si>
    <t>Ice model work with undergradutes</t>
  </si>
  <si>
    <t>Vertical event filter, WIMP L2</t>
  </si>
  <si>
    <t>Institutional Co-Lead</t>
  </si>
  <si>
    <t>Education &amp; Outreach for neutrino astronomy and IceCube</t>
  </si>
  <si>
    <t>IceCube operation monitoring</t>
  </si>
  <si>
    <t>Seasonal Weights for NeutrinoFlux module Flux</t>
  </si>
  <si>
    <t>Energy reco with machine learning</t>
  </si>
  <si>
    <t>Diffuse sample production</t>
  </si>
  <si>
    <t>SCHAUFEL, MERLIN</t>
  </si>
  <si>
    <t>IceAct Hardware R&amp;D</t>
  </si>
  <si>
    <t>STETTNER, JÖRAN</t>
  </si>
  <si>
    <t xml:space="preserve">Simulation production for consistent MC spanning IC-59-IC-86-5 </t>
  </si>
  <si>
    <t>Member of PubCom</t>
  </si>
  <si>
    <t>WREDE, GERRIT</t>
  </si>
  <si>
    <t>Novel reconstruction algorithms</t>
  </si>
  <si>
    <t>DeepCore filter /HiveSplitter</t>
  </si>
  <si>
    <t>LOHFINK, ELISA</t>
  </si>
  <si>
    <t>Low energy reconstruction</t>
  </si>
  <si>
    <t>FRITZ, ALEXANDER</t>
  </si>
  <si>
    <t>GRANT, DARREN</t>
  </si>
  <si>
    <t>Collaboration Spokesperson</t>
  </si>
  <si>
    <t>TFT Board Member</t>
  </si>
  <si>
    <t>Level-3 processing maintainer the low-energy working group</t>
  </si>
  <si>
    <t>Simulation production site manager at Compute Canada Resource Allocation</t>
  </si>
  <si>
    <t>Genie-icetray maintainer</t>
  </si>
  <si>
    <t>SARKAR, SOURAV</t>
  </si>
  <si>
    <t>PYTHIA event generator implementation and maintenance</t>
  </si>
  <si>
    <t>Atmospheric Flux Systematics</t>
  </si>
  <si>
    <t>Simulation Software: low energy double pulse</t>
  </si>
  <si>
    <t>Reconstruction of tau neutrino events and BSM double pulse events</t>
  </si>
  <si>
    <t xml:space="preserve">IceCube Outreach </t>
  </si>
  <si>
    <t>SANTANDER, MARCOS</t>
  </si>
  <si>
    <t>Online Moon shadow analysis (monitoring)</t>
  </si>
  <si>
    <t>Reconstruction validation - PSF studies</t>
  </si>
  <si>
    <t>IceCube MasterClass</t>
  </si>
  <si>
    <t>Integration/development of GENIE for low energy systematics</t>
  </si>
  <si>
    <t>O’SULLIVAN, ERIN</t>
  </si>
  <si>
    <t>Online event reco &amp; ang. unc. Estimation</t>
  </si>
  <si>
    <t>DEOSKAR, KUNAL</t>
  </si>
  <si>
    <t>GÜNDÜZ, MEHMET</t>
  </si>
  <si>
    <t>Direct photon tracking / ice- properties calibration , Individual DOM hole ice calibration</t>
  </si>
  <si>
    <t>Simulation Production streamlining programs for the cloud, GPU</t>
  </si>
  <si>
    <t>Specialized calibrations, SPICE core project coordination, extracting specialized information</t>
  </si>
  <si>
    <t>Impact of DOM response on reconstruction, cascade reconstruction at high energies</t>
  </si>
  <si>
    <t>Filter development (ESTES), DOM sensitivity</t>
  </si>
  <si>
    <t>Event reconstruction, software development</t>
  </si>
  <si>
    <t>Calibration, 2D-DOM response, anisotropy with muons</t>
  </si>
  <si>
    <t>GRIFFITH, ZACHARY</t>
  </si>
  <si>
    <t>SAFA, IBRAHIM</t>
  </si>
  <si>
    <t>IceTop maintenance, Scintillator project</t>
  </si>
  <si>
    <t>PubCom Chair</t>
  </si>
  <si>
    <t>RAUCH, LUDWIG</t>
  </si>
  <si>
    <t>Online data stream maintenance</t>
  </si>
  <si>
    <t>STACHURSKA, JULIANA</t>
  </si>
  <si>
    <t>BRADASCIO, FEDERICA</t>
  </si>
  <si>
    <t>Spline MPE improvements</t>
  </si>
  <si>
    <t>STEIN, ROBERT</t>
  </si>
  <si>
    <t>Collaboration toolkit for stacking analysis</t>
  </si>
  <si>
    <t>Responsible of Analysis Output of the group, Advising of students, Masterclass</t>
  </si>
  <si>
    <t>BARBANO, ANASTASIA</t>
  </si>
  <si>
    <t>Masterclass IceCube et Nuit de La Science 2018</t>
  </si>
  <si>
    <t>MasterClass IceCube and Nuit de la Science 2018</t>
  </si>
  <si>
    <t>Final filter for point sources (L3&amp;L4), Pointsource Analysis</t>
  </si>
  <si>
    <t>Maintenance of IceCube realtime analysis system</t>
  </si>
  <si>
    <t>Code maintenance (CLast)</t>
  </si>
  <si>
    <t>Cascade Spline Table tests (ongoing)</t>
  </si>
  <si>
    <t xml:space="preserve">Analysis Reviewer (PS on Diff, 1+3 sterile) </t>
  </si>
  <si>
    <t>Flasher Data Testing (learning)</t>
  </si>
  <si>
    <t>RAISSI, AMIR</t>
  </si>
  <si>
    <t>Supernova Working Group Co-convener</t>
  </si>
  <si>
    <t>SCLAFANI, STEVE</t>
  </si>
  <si>
    <t>Low energy event reconstruction quality; PISA maintenance</t>
  </si>
  <si>
    <t>Low energy neutrino pointing resolution</t>
  </si>
  <si>
    <t>DELAUNAY, JIMMY</t>
  </si>
  <si>
    <t xml:space="preserve">High energy cosmic rays, prompt muon, and muon bundle reconstruction basis and new methods </t>
  </si>
  <si>
    <t>Filter/pre-processing MC and real data for the IceTop-InIce combined reconstruction tools development</t>
  </si>
  <si>
    <t>IceTop-InIce combined reconstruction development and apply it to data analysis</t>
  </si>
  <si>
    <t>Background from radioactive decays in DOM pressure vessel</t>
  </si>
  <si>
    <t>UNLAND, MARTIN</t>
  </si>
  <si>
    <t>Real-time &amp; near real time alerts</t>
  </si>
  <si>
    <t>Maintenance of GRBWEB</t>
  </si>
  <si>
    <t>COPPIN, PAUL</t>
  </si>
  <si>
    <t>Monitoring Shifts</t>
  </si>
  <si>
    <t>Event reconstruction and simulations</t>
  </si>
  <si>
    <t>MICALLEF, JESSIE</t>
  </si>
  <si>
    <t>Education &amp; Outreach, IceCube MasterClass</t>
  </si>
  <si>
    <t>nuSQuIDS, LeptonInjector/LeptonWeighter, and MC reweighting development. Fitter tools: GolemFit.</t>
  </si>
  <si>
    <t>RENZI, GIOVANNI</t>
  </si>
  <si>
    <t>Member of the IceCube Impact Award committee</t>
  </si>
  <si>
    <t>Member of the Real-time Oversight Committee (ROC)</t>
  </si>
  <si>
    <t>TUNG, CHRIS</t>
  </si>
  <si>
    <t>Redesign of HESE track alerts (under auspices of the ROC)</t>
  </si>
  <si>
    <t>Real-time shifter (under auspices of the ROC)</t>
  </si>
  <si>
    <t>HOINKA, TOBIAS</t>
  </si>
  <si>
    <t>WERTHEBACH, JOHANNES</t>
  </si>
  <si>
    <t xml:space="preserve">HÜNNEFELD, MIRKO 
</t>
  </si>
  <si>
    <t>Reconstruction</t>
  </si>
  <si>
    <t>SOEDINGREKSO, JAN</t>
  </si>
  <si>
    <t>PROPOSAL-IceProd
Integration and optimization</t>
  </si>
  <si>
    <t>QUEEN'S</t>
  </si>
  <si>
    <t>KULACZ, NICHOLAS</t>
  </si>
  <si>
    <t>Software / data processing (tools development)</t>
  </si>
  <si>
    <t>KAPPESSER, DAVID</t>
  </si>
  <si>
    <t>PubCom member</t>
  </si>
  <si>
    <t>NNMFIT tool for diffuse profile likelihood fits</t>
  </si>
  <si>
    <t>Diffuse-sample for PS analyses</t>
  </si>
  <si>
    <t>Detector monitoring shifts contact from Aachen</t>
  </si>
  <si>
    <t>Development and Maintenance of PegLeg</t>
  </si>
  <si>
    <t>Skylab maintenance</t>
  </si>
  <si>
    <t>IceAct/IceCube/IceTop MonteCarlo</t>
  </si>
  <si>
    <t>IceAct Monitoring</t>
  </si>
  <si>
    <t>NNM-Fit  tool for diffuse profile likelihood fits</t>
  </si>
  <si>
    <t>Diffuse Model Repository</t>
  </si>
  <si>
    <t>VERPOEST, STEF</t>
  </si>
  <si>
    <t>Manage computing facilities at UW-Madison</t>
  </si>
  <si>
    <t>Maintain Core Computing Infrastructure Systems</t>
  </si>
  <si>
    <t>Manage networking infrastructure at UW-Madison</t>
  </si>
  <si>
    <t>Maintain data handling software (JADE): Archive at the S. Pole, transfer, ingest to the Data Warehouse and long-term archive.</t>
  </si>
  <si>
    <t>Maintain and Operate Data Storage Infrastructure</t>
  </si>
  <si>
    <t>Maintain and operate distributed workload management infrastructure</t>
  </si>
  <si>
    <t>SHEPERD, ALEC</t>
  </si>
  <si>
    <t xml:space="preserve">Distributed resources coordination </t>
  </si>
  <si>
    <t>MEDINA ANDRES</t>
  </si>
  <si>
    <t>ROBERTSON, SALLY</t>
  </si>
  <si>
    <t>Reconstruction &amp; systematics WG co-Chair</t>
  </si>
  <si>
    <t>IceTop Snow Monitor</t>
  </si>
  <si>
    <t xml:space="preserve">IOVINE, NADÉGE </t>
  </si>
  <si>
    <t>Software maintenance: Event reco and corsika reader</t>
  </si>
  <si>
    <t>SCHROEDER, FRANK</t>
  </si>
  <si>
    <t>Surface detector enhancements</t>
  </si>
  <si>
    <t>PEDEK, SAMANTHA</t>
  </si>
  <si>
    <t>Tau double pulse FFT algorithm</t>
  </si>
  <si>
    <t>GOSWAMI, SREETAMA</t>
  </si>
  <si>
    <t>Monitoring shifts (starting 2019)</t>
  </si>
  <si>
    <t>GHADIMI, AVA</t>
  </si>
  <si>
    <t>GRISWOLD, SPENCER</t>
  </si>
  <si>
    <t>IceAct IceCube coincidences</t>
  </si>
  <si>
    <t>PMT tests for Mdom</t>
  </si>
  <si>
    <t>HALVE, LASSE</t>
  </si>
  <si>
    <t>GANSTER, ERIK</t>
  </si>
  <si>
    <t>CORREA, PABLO</t>
  </si>
  <si>
    <t>DE VRIES, KRIJN</t>
  </si>
  <si>
    <t>STUTTARD, TOM</t>
  </si>
  <si>
    <t>OscNext Event Selection</t>
  </si>
  <si>
    <t>Oscillation WG co-convenor</t>
  </si>
  <si>
    <t>ICB Member, UHECR-neutrino coordinator</t>
  </si>
  <si>
    <t>UHECR – neutrino analysis
Time dependent flare search
online filter quality and monthly data analysis</t>
  </si>
  <si>
    <t>L3Muon filter and reconstruction for muon diffuse searches. Monthly time dependent search</t>
  </si>
  <si>
    <t>Trigger simulations, grbllh development and maintenance, fast response shifts</t>
  </si>
  <si>
    <t>WOOD, JOSH</t>
  </si>
  <si>
    <t>Detector monitoring shifts, fast Response monitoring shifts</t>
  </si>
  <si>
    <t>KHEIRANDISH, ALI</t>
  </si>
  <si>
    <t>Pubcom member, TFT member</t>
  </si>
  <si>
    <t>SILVA, MANUEL</t>
  </si>
  <si>
    <t>Muongun maintenance, upgrade</t>
  </si>
  <si>
    <t>Fast response analysis maintenance, SkyLab transients</t>
  </si>
  <si>
    <t>PIZZUTO, ALEX</t>
  </si>
  <si>
    <t>PMT negative HV studies</t>
  </si>
  <si>
    <t>DOR Firmware</t>
  </si>
  <si>
    <t>BOURBEAU, JAMES</t>
  </si>
  <si>
    <t>Gamma showers</t>
  </si>
  <si>
    <t>LEONARD, KAYLA</t>
  </si>
  <si>
    <t>Developing for MuonGun for low energies</t>
  </si>
  <si>
    <t>WILLE, LOGAN</t>
  </si>
  <si>
    <t>Simulation production for muon decay Glashow resonance events</t>
  </si>
  <si>
    <t>UCLA</t>
  </si>
  <si>
    <t>WHITEHORN, NATHAN</t>
  </si>
  <si>
    <t>2.3 Computing And Data Management Services Total</t>
  </si>
  <si>
    <t>2.4 Data Processing &amp; Simulation Services Total</t>
  </si>
  <si>
    <t>2.5 Software Total</t>
  </si>
  <si>
    <t>2.6 Calibration Total</t>
  </si>
  <si>
    <t>OSU Total</t>
  </si>
  <si>
    <t>MÜNSTER Total</t>
  </si>
  <si>
    <t>UTA Total</t>
  </si>
  <si>
    <t>Computing Infrastructure Manager</t>
  </si>
  <si>
    <t>RIEDEL, BENEDIKT</t>
  </si>
  <si>
    <t>SNIHUR, ROBERT</t>
  </si>
  <si>
    <t>Systematics Coordinator</t>
  </si>
  <si>
    <t>Reconstruction Software</t>
  </si>
  <si>
    <t>Neutrino Sources Data Curator</t>
  </si>
  <si>
    <t>LARSON, MICHAEL</t>
  </si>
  <si>
    <t>Low Energy tools</t>
  </si>
  <si>
    <t>Develop &amp; test reconstruction</t>
  </si>
  <si>
    <t>Near Real time alerts/GRB</t>
  </si>
  <si>
    <t>Low-energy reconstruction (incl. new sensor designs)</t>
  </si>
  <si>
    <t>MA, WING YAN</t>
  </si>
  <si>
    <t>Organization of IceCube master classes at DESY</t>
  </si>
  <si>
    <t>HUBER, THOMAS</t>
  </si>
  <si>
    <t>Surface detectors</t>
  </si>
  <si>
    <t>Software strike team / CLSim development and maintenance</t>
  </si>
  <si>
    <t>JONES, BENJAMIN</t>
  </si>
  <si>
    <t xml:space="preserve">AGUILAR SANCHEZ, JUAN ANTONIO </t>
  </si>
  <si>
    <t>MEDINA, ANDRES</t>
  </si>
  <si>
    <t>STEFFES, LINDSEY</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</si>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</sst>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mmm\-yyyy"/>
    <numFmt numFmtId="167" formatCode="0.00_);[Red]\(0.00\)"/>
    <numFmt numFmtId="168" formatCode="mmm\ yyyy"/>
    <numFmt numFmtId="169" formatCode="0.00&quot; FTE&quot;"/>
    <numFmt numFmtId="170" formatCode="0.0&quot; FTE&quot;"/>
  </numFmts>
  <fonts count="55" x14ac:knownFonts="1">
    <font>
      <sz val="10"/>
      <name val="Arial"/>
    </font>
    <font>
      <sz val="11"/>
      <color indexed="8"/>
      <name val="Calibri"/>
      <family val="2"/>
    </font>
    <font>
      <sz val="11"/>
      <color indexed="9"/>
      <name val="Calibri"/>
      <family val="2"/>
    </font>
    <font>
      <sz val="11"/>
      <color indexed="14"/>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sz val="10"/>
      <name val="Verdana"/>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0"/>
      <name val="Arial"/>
      <family val="2"/>
    </font>
    <font>
      <sz val="8"/>
      <name val="Arial"/>
      <family val="2"/>
    </font>
    <font>
      <sz val="10"/>
      <name val="Verdana"/>
      <family val="2"/>
    </font>
    <font>
      <b/>
      <sz val="12"/>
      <color indexed="8"/>
      <name val="Arial"/>
      <family val="2"/>
    </font>
    <font>
      <b/>
      <sz val="11"/>
      <name val="Arial"/>
      <family val="2"/>
    </font>
    <font>
      <sz val="12"/>
      <name val="Arial"/>
      <family val="2"/>
    </font>
    <font>
      <b/>
      <sz val="12"/>
      <name val="Arial"/>
      <family val="2"/>
    </font>
    <font>
      <b/>
      <sz val="14"/>
      <name val="Arial"/>
      <family val="2"/>
    </font>
    <font>
      <b/>
      <sz val="13"/>
      <name val="Arial"/>
      <family val="2"/>
    </font>
    <font>
      <b/>
      <sz val="14"/>
      <color indexed="10"/>
      <name val="Arial"/>
      <family val="2"/>
    </font>
    <font>
      <sz val="14"/>
      <name val="Arial"/>
      <family val="2"/>
    </font>
    <font>
      <b/>
      <sz val="10"/>
      <color indexed="8"/>
      <name val="Verdana"/>
      <family val="2"/>
    </font>
    <font>
      <sz val="10"/>
      <color indexed="8"/>
      <name val="Verdana"/>
      <family val="2"/>
    </font>
    <font>
      <b/>
      <i/>
      <sz val="8"/>
      <color indexed="8"/>
      <name val="Times New Roman"/>
      <family val="1"/>
    </font>
    <font>
      <sz val="8"/>
      <color indexed="8"/>
      <name val="Times New Roman"/>
      <family val="1"/>
    </font>
    <font>
      <sz val="9"/>
      <color indexed="8"/>
      <name val="Times New Roman"/>
      <family val="1"/>
    </font>
    <font>
      <b/>
      <sz val="10"/>
      <color rgb="FFFF0000"/>
      <name val="Arial"/>
      <family val="2"/>
    </font>
    <font>
      <b/>
      <sz val="12"/>
      <color rgb="FFFF0000"/>
      <name val="Arial"/>
      <family val="2"/>
    </font>
    <font>
      <sz val="14"/>
      <name val="Calibri"/>
      <family val="2"/>
      <scheme val="minor"/>
    </font>
    <font>
      <sz val="10"/>
      <color rgb="FFFF0000"/>
      <name val="Arial"/>
      <family val="2"/>
    </font>
    <font>
      <sz val="10"/>
      <color theme="1"/>
      <name val="Arial"/>
      <family val="2"/>
    </font>
    <font>
      <b/>
      <sz val="10"/>
      <color theme="1"/>
      <name val="Arial"/>
      <family val="2"/>
    </font>
    <font>
      <b/>
      <sz val="11"/>
      <color theme="1"/>
      <name val="Arial"/>
      <family val="2"/>
    </font>
    <font>
      <b/>
      <sz val="12"/>
      <color theme="1"/>
      <name val="Arial"/>
      <family val="2"/>
    </font>
    <font>
      <b/>
      <sz val="10"/>
      <color theme="1"/>
      <name val="Verdana"/>
      <family val="2"/>
    </font>
    <font>
      <sz val="10"/>
      <color theme="1"/>
      <name val="Verdana"/>
      <family val="2"/>
    </font>
    <font>
      <b/>
      <sz val="12"/>
      <color theme="1"/>
      <name val="Verdana"/>
      <family val="2"/>
    </font>
    <font>
      <b/>
      <sz val="11"/>
      <color theme="1"/>
      <name val="Verdana"/>
      <family val="2"/>
    </font>
    <font>
      <b/>
      <sz val="11"/>
      <color theme="1"/>
      <name val="Times New Roman"/>
      <family val="1"/>
    </font>
    <font>
      <sz val="10"/>
      <color rgb="FF0070C0"/>
      <name val="Arial"/>
      <family val="2"/>
    </font>
    <font>
      <sz val="11"/>
      <color theme="1"/>
      <name val="Arial"/>
      <family val="2"/>
    </font>
    <font>
      <b/>
      <sz val="14"/>
      <name val="Calibri"/>
      <family val="2"/>
      <scheme val="minor"/>
    </font>
    <font>
      <b/>
      <sz val="16"/>
      <name val="Calibri"/>
      <family val="2"/>
      <scheme val="minor"/>
    </font>
    <font>
      <sz val="14"/>
      <color theme="1"/>
      <name val="Arial"/>
      <family val="2"/>
    </font>
  </fonts>
  <fills count="37">
    <fill>
      <patternFill patternType="none"/>
    </fill>
    <fill>
      <patternFill patternType="gray125"/>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22"/>
      </patternFill>
    </fill>
    <fill>
      <patternFill patternType="solid">
        <fgColor indexed="44"/>
      </patternFill>
    </fill>
    <fill>
      <patternFill patternType="solid">
        <fgColor indexed="49"/>
      </patternFill>
    </fill>
    <fill>
      <patternFill patternType="solid">
        <fgColor indexed="29"/>
      </patternFill>
    </fill>
    <fill>
      <patternFill patternType="solid">
        <fgColor indexed="19"/>
      </patternFill>
    </fill>
    <fill>
      <patternFill patternType="solid">
        <fgColor indexed="54"/>
      </patternFill>
    </fill>
    <fill>
      <patternFill patternType="solid">
        <fgColor indexed="45"/>
      </patternFill>
    </fill>
    <fill>
      <patternFill patternType="solid">
        <fgColor indexed="55"/>
      </patternFill>
    </fill>
    <fill>
      <patternFill patternType="solid">
        <fgColor indexed="42"/>
      </patternFill>
    </fill>
    <fill>
      <patternFill patternType="solid">
        <fgColor indexed="26"/>
      </patternFill>
    </fill>
    <fill>
      <patternFill patternType="solid">
        <fgColor indexed="43"/>
      </patternFill>
    </fill>
    <fill>
      <patternFill patternType="solid">
        <fgColor indexed="41"/>
        <bgColor indexed="64"/>
      </patternFill>
    </fill>
    <fill>
      <patternFill patternType="solid">
        <fgColor indexed="45"/>
        <bgColor indexed="64"/>
      </patternFill>
    </fill>
    <fill>
      <patternFill patternType="solid">
        <fgColor indexed="46"/>
        <bgColor indexed="64"/>
      </patternFill>
    </fill>
    <fill>
      <patternFill patternType="solid">
        <fgColor indexed="44"/>
        <bgColor indexed="64"/>
      </patternFill>
    </fill>
    <fill>
      <patternFill patternType="solid">
        <fgColor indexed="52"/>
        <bgColor indexed="64"/>
      </patternFill>
    </fill>
    <fill>
      <patternFill patternType="solid">
        <fgColor indexed="27"/>
        <bgColor indexed="64"/>
      </patternFill>
    </fill>
    <fill>
      <patternFill patternType="solid">
        <fgColor indexed="22"/>
        <bgColor indexed="64"/>
      </patternFill>
    </fill>
    <fill>
      <patternFill patternType="solid">
        <fgColor indexed="50"/>
        <bgColor indexed="64"/>
      </patternFill>
    </fill>
    <fill>
      <patternFill patternType="solid">
        <fgColor indexed="1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3" tint="0.79998168889431442"/>
        <bgColor indexed="64"/>
      </patternFill>
    </fill>
  </fills>
  <borders count="1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right/>
      <top style="thin">
        <color indexed="8"/>
      </top>
      <bottom/>
      <diagonal/>
    </border>
    <border>
      <left style="thin">
        <color indexed="8"/>
      </left>
      <right/>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top style="thin">
        <color indexed="8"/>
      </top>
      <bottom/>
      <diagonal/>
    </border>
    <border>
      <left style="thin">
        <color indexed="65"/>
      </left>
      <right/>
      <top style="thin">
        <color indexed="8"/>
      </top>
      <bottom style="thin">
        <color indexed="8"/>
      </bottom>
      <diagonal/>
    </border>
    <border>
      <left style="thin">
        <color indexed="64"/>
      </left>
      <right/>
      <top/>
      <bottom/>
      <diagonal/>
    </border>
    <border>
      <left style="thin">
        <color indexed="64"/>
      </left>
      <right/>
      <top style="thin">
        <color indexed="8"/>
      </top>
      <bottom style="thin">
        <color indexed="8"/>
      </bottom>
      <diagonal/>
    </border>
    <border>
      <left style="thin">
        <color indexed="8"/>
      </left>
      <right/>
      <top style="thin">
        <color indexed="6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8"/>
      </top>
      <bottom style="medium">
        <color indexed="64"/>
      </bottom>
      <diagonal/>
    </border>
    <border>
      <left/>
      <right/>
      <top/>
      <bottom style="thin">
        <color indexed="64"/>
      </bottom>
      <diagonal/>
    </border>
    <border>
      <left style="thin">
        <color indexed="55"/>
      </left>
      <right/>
      <top/>
      <bottom style="thin">
        <color indexed="64"/>
      </bottom>
      <diagonal/>
    </border>
    <border>
      <left style="thin">
        <color indexed="8"/>
      </left>
      <right/>
      <top style="thin">
        <color indexed="8"/>
      </top>
      <bottom style="thin">
        <color indexed="64"/>
      </bottom>
      <diagonal/>
    </border>
    <border>
      <left style="thin">
        <color indexed="8"/>
      </left>
      <right/>
      <top style="medium">
        <color indexed="64"/>
      </top>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8"/>
      </left>
      <right/>
      <top/>
      <bottom style="thin">
        <color indexed="65"/>
      </bottom>
      <diagonal/>
    </border>
    <border>
      <left style="thin">
        <color indexed="8"/>
      </left>
      <right style="thin">
        <color indexed="8"/>
      </right>
      <top/>
      <bottom style="thin">
        <color indexed="65"/>
      </bottom>
      <diagonal/>
    </border>
    <border>
      <left style="thin">
        <color indexed="8"/>
      </left>
      <right style="thin">
        <color indexed="8"/>
      </right>
      <top style="thin">
        <color indexed="64"/>
      </top>
      <bottom style="thin">
        <color indexed="65"/>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top style="thin">
        <color indexed="65"/>
      </top>
      <bottom style="thin">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9"/>
      </bottom>
      <diagonal/>
    </border>
    <border>
      <left style="thin">
        <color indexed="8"/>
      </left>
      <right style="thin">
        <color indexed="8"/>
      </right>
      <top/>
      <bottom style="thin">
        <color indexed="64"/>
      </bottom>
      <diagonal/>
    </border>
    <border>
      <left style="thin">
        <color indexed="64"/>
      </left>
      <right style="thin">
        <color indexed="65"/>
      </right>
      <top style="thin">
        <color indexed="8"/>
      </top>
      <bottom style="thin">
        <color indexed="64"/>
      </bottom>
      <diagonal/>
    </border>
    <border>
      <left style="thin">
        <color indexed="8"/>
      </left>
      <right style="thin">
        <color indexed="8"/>
      </right>
      <top style="thin">
        <color indexed="65"/>
      </top>
      <bottom style="thin">
        <color indexed="64"/>
      </bottom>
      <diagonal/>
    </border>
    <border>
      <left style="thin">
        <color indexed="8"/>
      </left>
      <right/>
      <top style="thin">
        <color indexed="64"/>
      </top>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5"/>
      </left>
      <right/>
      <top style="thin">
        <color indexed="8"/>
      </top>
      <bottom style="thin">
        <color indexed="64"/>
      </bottom>
      <diagonal/>
    </border>
    <border>
      <left style="thin">
        <color indexed="65"/>
      </left>
      <right style="thin">
        <color indexed="65"/>
      </right>
      <top style="thin">
        <color indexed="8"/>
      </top>
      <bottom style="thin">
        <color indexed="64"/>
      </bottom>
      <diagonal/>
    </border>
    <border>
      <left style="thin">
        <color indexed="8"/>
      </left>
      <right style="thin">
        <color indexed="8"/>
      </right>
      <top style="thin">
        <color indexed="65"/>
      </top>
      <bottom/>
      <diagonal/>
    </border>
    <border>
      <left style="thin">
        <color indexed="8"/>
      </left>
      <right style="thin">
        <color indexed="8"/>
      </right>
      <top/>
      <bottom style="thin">
        <color indexed="9"/>
      </bottom>
      <diagonal/>
    </border>
    <border>
      <left style="thin">
        <color indexed="8"/>
      </left>
      <right style="thin">
        <color indexed="8"/>
      </right>
      <top style="thin">
        <color indexed="9"/>
      </top>
      <bottom style="thin">
        <color indexed="65"/>
      </bottom>
      <diagonal/>
    </border>
    <border>
      <left style="thin">
        <color indexed="8"/>
      </left>
      <right/>
      <top style="thin">
        <color indexed="64"/>
      </top>
      <bottom style="thin">
        <color indexed="64"/>
      </bottom>
      <diagonal/>
    </border>
    <border>
      <left style="thin">
        <color indexed="8"/>
      </left>
      <right style="thin">
        <color indexed="8"/>
      </right>
      <top style="thin">
        <color indexed="9"/>
      </top>
      <bottom style="thin">
        <color indexed="8"/>
      </bottom>
      <diagonal/>
    </border>
    <border>
      <left style="thin">
        <color indexed="8"/>
      </left>
      <right style="thin">
        <color indexed="8"/>
      </right>
      <top style="thin">
        <color indexed="9"/>
      </top>
      <bottom style="thin">
        <color indexed="9"/>
      </bottom>
      <diagonal/>
    </border>
    <border>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style="thin">
        <color indexed="65"/>
      </left>
      <right/>
      <top/>
      <bottom/>
      <diagonal/>
    </border>
    <border>
      <left style="thin">
        <color indexed="64"/>
      </left>
      <right style="thin">
        <color indexed="65"/>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5"/>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9"/>
      </top>
      <bottom style="thin">
        <color indexed="64"/>
      </bottom>
      <diagonal/>
    </border>
    <border>
      <left style="thin">
        <color indexed="64"/>
      </left>
      <right style="thin">
        <color indexed="8"/>
      </right>
      <top/>
      <bottom style="thin">
        <color indexed="8"/>
      </bottom>
      <diagonal/>
    </border>
    <border>
      <left style="thin">
        <color indexed="8"/>
      </left>
      <right style="thin">
        <color indexed="23"/>
      </right>
      <top style="thin">
        <color indexed="8"/>
      </top>
      <bottom style="medium">
        <color indexed="64"/>
      </bottom>
      <diagonal/>
    </border>
    <border>
      <left style="thin">
        <color indexed="23"/>
      </left>
      <right style="thin">
        <color indexed="23"/>
      </right>
      <top style="thin">
        <color indexed="8"/>
      </top>
      <bottom style="medium">
        <color indexed="64"/>
      </bottom>
      <diagonal/>
    </border>
    <border>
      <left style="thin">
        <color indexed="23"/>
      </left>
      <right style="thin">
        <color indexed="8"/>
      </right>
      <top style="thin">
        <color indexed="8"/>
      </top>
      <bottom style="medium">
        <color indexed="64"/>
      </bottom>
      <diagonal/>
    </border>
    <border>
      <left style="thin">
        <color indexed="64"/>
      </left>
      <right style="thin">
        <color indexed="65"/>
      </right>
      <top style="thin">
        <color indexed="8"/>
      </top>
      <bottom style="thin">
        <color indexed="8"/>
      </bottom>
      <diagonal/>
    </border>
    <border>
      <left style="thin">
        <color indexed="8"/>
      </left>
      <right/>
      <top/>
      <bottom style="thin">
        <color indexed="64"/>
      </bottom>
      <diagonal/>
    </border>
    <border>
      <left style="thin">
        <color indexed="65"/>
      </left>
      <right/>
      <top style="thin">
        <color indexed="65"/>
      </top>
      <bottom/>
      <diagonal/>
    </border>
    <border>
      <left style="medium">
        <color indexed="64"/>
      </left>
      <right style="thin">
        <color indexed="64"/>
      </right>
      <top style="thin">
        <color indexed="64"/>
      </top>
      <bottom/>
      <diagonal/>
    </border>
    <border>
      <left style="medium">
        <color indexed="64"/>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
      <left style="medium">
        <color indexed="64"/>
      </left>
      <right style="thin">
        <color theme="0" tint="-0.499984740745262"/>
      </right>
      <top style="medium">
        <color indexed="64"/>
      </top>
      <bottom style="thin">
        <color indexed="64"/>
      </bottom>
      <diagonal/>
    </border>
    <border>
      <left style="thin">
        <color theme="0" tint="-0.499984740745262"/>
      </left>
      <right style="thin">
        <color indexed="64"/>
      </right>
      <top style="medium">
        <color indexed="64"/>
      </top>
      <bottom style="thin">
        <color indexed="64"/>
      </bottom>
      <diagonal/>
    </border>
    <border>
      <left style="medium">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medium">
        <color indexed="64"/>
      </left>
      <right style="thin">
        <color theme="0" tint="-0.499984740745262"/>
      </right>
      <top style="thin">
        <color indexed="64"/>
      </top>
      <bottom style="medium">
        <color indexed="64"/>
      </bottom>
      <diagonal/>
    </border>
    <border>
      <left style="thin">
        <color theme="0" tint="-0.499984740745262"/>
      </left>
      <right style="thin">
        <color indexed="64"/>
      </right>
      <top style="thin">
        <color indexed="64"/>
      </top>
      <bottom style="medium">
        <color indexed="64"/>
      </bottom>
      <diagonal/>
    </border>
    <border>
      <left style="medium">
        <color indexed="64"/>
      </left>
      <right style="thin">
        <color theme="0" tint="-0.499984740745262"/>
      </right>
      <top/>
      <bottom style="medium">
        <color indexed="64"/>
      </bottom>
      <diagonal/>
    </border>
    <border>
      <left style="thin">
        <color theme="0" tint="-0.499984740745262"/>
      </left>
      <right style="thin">
        <color indexed="64"/>
      </right>
      <top/>
      <bottom style="medium">
        <color indexed="64"/>
      </bottom>
      <diagonal/>
    </border>
    <border>
      <left style="medium">
        <color indexed="64"/>
      </left>
      <right style="thin">
        <color theme="0" tint="-0.499984740745262"/>
      </right>
      <top/>
      <bottom style="thin">
        <color indexed="64"/>
      </bottom>
      <diagonal/>
    </border>
    <border>
      <left style="thin">
        <color theme="0" tint="-0.499984740745262"/>
      </left>
      <right style="thin">
        <color indexed="64"/>
      </right>
      <top/>
      <bottom style="thin">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indexed="65"/>
      </left>
      <right/>
      <top style="thin">
        <color rgb="FF999999"/>
      </top>
      <bottom style="thin">
        <color rgb="FF999999"/>
      </bottom>
      <diagonal/>
    </border>
    <border>
      <left style="thin">
        <color rgb="FF999999"/>
      </left>
      <right/>
      <top style="thin">
        <color indexed="65"/>
      </top>
      <bottom/>
      <diagonal/>
    </border>
    <border>
      <left style="thin">
        <color rgb="FF999999"/>
      </left>
      <right style="thin">
        <color rgb="FF999999"/>
      </right>
      <top style="thin">
        <color indexed="65"/>
      </top>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3" fillId="12" borderId="0" applyNumberFormat="0" applyBorder="0" applyAlignment="0" applyProtection="0"/>
    <xf numFmtId="0" fontId="4" fillId="2" borderId="1" applyNumberFormat="0" applyAlignment="0" applyProtection="0"/>
    <xf numFmtId="0" fontId="5" fillId="13" borderId="2" applyNumberFormat="0" applyAlignment="0" applyProtection="0"/>
    <xf numFmtId="0" fontId="7" fillId="0" borderId="0" applyNumberFormat="0" applyFill="0" applyBorder="0" applyAlignment="0" applyProtection="0"/>
    <xf numFmtId="0" fontId="8" fillId="1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15" borderId="0" applyNumberFormat="0" applyBorder="0" applyAlignment="0" applyProtection="0"/>
    <xf numFmtId="0" fontId="23" fillId="0" borderId="0"/>
    <xf numFmtId="0" fontId="15" fillId="16" borderId="7" applyNumberFormat="0" applyFont="0" applyAlignment="0" applyProtection="0"/>
    <xf numFmtId="0" fontId="16" fillId="2"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533">
    <xf numFmtId="0" fontId="0" fillId="0" borderId="0" xfId="0"/>
    <xf numFmtId="0" fontId="0" fillId="0" borderId="10" xfId="0" applyBorder="1"/>
    <xf numFmtId="0" fontId="0" fillId="0" borderId="11" xfId="0" applyBorder="1"/>
    <xf numFmtId="0" fontId="0" fillId="0" borderId="12" xfId="0" applyBorder="1"/>
    <xf numFmtId="0" fontId="0" fillId="0" borderId="10" xfId="0" pivotButton="1" applyBorder="1"/>
    <xf numFmtId="0" fontId="21" fillId="0" borderId="0" xfId="0" applyFont="1"/>
    <xf numFmtId="2" fontId="21" fillId="17" borderId="10" xfId="0" applyNumberFormat="1" applyFont="1" applyFill="1" applyBorder="1"/>
    <xf numFmtId="2" fontId="21" fillId="17" borderId="13" xfId="0" applyNumberFormat="1" applyFont="1" applyFill="1" applyBorder="1"/>
    <xf numFmtId="0" fontId="0" fillId="0" borderId="13" xfId="0" applyBorder="1"/>
    <xf numFmtId="0" fontId="0" fillId="0" borderId="14" xfId="0" applyBorder="1"/>
    <xf numFmtId="0" fontId="0" fillId="0" borderId="15" xfId="0" applyBorder="1"/>
    <xf numFmtId="17" fontId="0" fillId="0" borderId="10" xfId="0" applyNumberFormat="1" applyBorder="1"/>
    <xf numFmtId="164" fontId="0" fillId="0" borderId="10" xfId="0" applyNumberFormat="1" applyBorder="1"/>
    <xf numFmtId="164" fontId="0" fillId="0" borderId="13" xfId="0" applyNumberFormat="1" applyBorder="1"/>
    <xf numFmtId="164" fontId="0" fillId="0" borderId="14" xfId="0" applyNumberFormat="1" applyBorder="1"/>
    <xf numFmtId="164" fontId="0" fillId="0" borderId="0" xfId="0" applyNumberFormat="1"/>
    <xf numFmtId="17" fontId="0" fillId="0" borderId="16" xfId="0" applyNumberFormat="1" applyBorder="1"/>
    <xf numFmtId="17" fontId="0" fillId="0" borderId="14" xfId="0" applyNumberFormat="1" applyBorder="1"/>
    <xf numFmtId="164" fontId="0" fillId="0" borderId="15" xfId="0" applyNumberFormat="1" applyBorder="1"/>
    <xf numFmtId="164" fontId="0" fillId="0" borderId="17" xfId="0" applyNumberFormat="1" applyBorder="1"/>
    <xf numFmtId="164" fontId="0" fillId="0" borderId="16" xfId="0" applyNumberFormat="1" applyBorder="1"/>
    <xf numFmtId="164" fontId="0" fillId="0" borderId="18" xfId="0" applyNumberFormat="1" applyBorder="1"/>
    <xf numFmtId="164" fontId="0" fillId="0" borderId="19" xfId="0" applyNumberFormat="1" applyBorder="1"/>
    <xf numFmtId="0" fontId="0" fillId="0" borderId="16" xfId="0" applyBorder="1"/>
    <xf numFmtId="0" fontId="0" fillId="0" borderId="20" xfId="0" applyBorder="1"/>
    <xf numFmtId="0" fontId="0" fillId="0" borderId="20" xfId="0" applyNumberFormat="1" applyBorder="1"/>
    <xf numFmtId="0" fontId="0" fillId="0" borderId="10" xfId="0" applyNumberFormat="1" applyBorder="1"/>
    <xf numFmtId="0" fontId="0" fillId="0" borderId="13" xfId="0" applyNumberFormat="1" applyBorder="1"/>
    <xf numFmtId="0" fontId="0" fillId="0" borderId="21" xfId="0" applyBorder="1"/>
    <xf numFmtId="0" fontId="0" fillId="0" borderId="14" xfId="0" applyNumberFormat="1" applyBorder="1"/>
    <xf numFmtId="0" fontId="0" fillId="0" borderId="0" xfId="0" applyNumberFormat="1"/>
    <xf numFmtId="0" fontId="0" fillId="0" borderId="22" xfId="0" applyNumberFormat="1" applyBorder="1"/>
    <xf numFmtId="0" fontId="0" fillId="0" borderId="16" xfId="0" applyNumberFormat="1" applyBorder="1"/>
    <xf numFmtId="0" fontId="0" fillId="0" borderId="18" xfId="0" applyNumberFormat="1" applyBorder="1"/>
    <xf numFmtId="0" fontId="0" fillId="0" borderId="21" xfId="0" applyNumberFormat="1" applyBorder="1"/>
    <xf numFmtId="0" fontId="0" fillId="0" borderId="0" xfId="0" applyAlignment="1"/>
    <xf numFmtId="0" fontId="0" fillId="0" borderId="21" xfId="0" applyBorder="1" applyAlignment="1"/>
    <xf numFmtId="0" fontId="0" fillId="0" borderId="0" xfId="0" applyBorder="1" applyAlignment="1"/>
    <xf numFmtId="0" fontId="0" fillId="0" borderId="0" xfId="0" applyAlignment="1">
      <alignment vertical="top" wrapText="1"/>
    </xf>
    <xf numFmtId="0" fontId="0" fillId="0" borderId="23" xfId="0" applyBorder="1"/>
    <xf numFmtId="0" fontId="28" fillId="26" borderId="16" xfId="0" applyFont="1" applyFill="1" applyBorder="1" applyAlignment="1"/>
    <xf numFmtId="0" fontId="28" fillId="26" borderId="24" xfId="0" applyFont="1" applyFill="1" applyBorder="1" applyAlignment="1">
      <alignment wrapText="1"/>
    </xf>
    <xf numFmtId="0" fontId="29" fillId="27" borderId="10" xfId="0" applyFont="1" applyFill="1" applyBorder="1" applyAlignment="1"/>
    <xf numFmtId="0" fontId="29" fillId="27" borderId="11" xfId="0" applyFont="1" applyFill="1" applyBorder="1" applyAlignment="1">
      <alignment wrapText="1"/>
    </xf>
    <xf numFmtId="2" fontId="26" fillId="0" borderId="23" xfId="0" applyNumberFormat="1" applyFont="1" applyBorder="1"/>
    <xf numFmtId="2" fontId="26" fillId="0" borderId="13" xfId="0" applyNumberFormat="1" applyFont="1" applyBorder="1"/>
    <xf numFmtId="2" fontId="29" fillId="0" borderId="20" xfId="0" applyNumberFormat="1" applyFont="1" applyFill="1" applyBorder="1"/>
    <xf numFmtId="2" fontId="26" fillId="0" borderId="25" xfId="0" applyNumberFormat="1" applyFont="1" applyBorder="1"/>
    <xf numFmtId="2" fontId="26" fillId="0" borderId="0" xfId="0" applyNumberFormat="1" applyFont="1"/>
    <xf numFmtId="2" fontId="29" fillId="0" borderId="22" xfId="0" applyNumberFormat="1" applyFont="1" applyFill="1" applyBorder="1"/>
    <xf numFmtId="2" fontId="29" fillId="27" borderId="23" xfId="0" applyNumberFormat="1" applyFont="1" applyFill="1" applyBorder="1" applyAlignment="1">
      <alignment wrapText="1"/>
    </xf>
    <xf numFmtId="2" fontId="29" fillId="27" borderId="13" xfId="0" applyNumberFormat="1" applyFont="1" applyFill="1" applyBorder="1" applyAlignment="1">
      <alignment wrapText="1"/>
    </xf>
    <xf numFmtId="2" fontId="29" fillId="28" borderId="20" xfId="0" applyNumberFormat="1" applyFont="1" applyFill="1" applyBorder="1" applyAlignment="1">
      <alignment wrapText="1"/>
    </xf>
    <xf numFmtId="2" fontId="28" fillId="26" borderId="26" xfId="0" applyNumberFormat="1" applyFont="1" applyFill="1" applyBorder="1"/>
    <xf numFmtId="2" fontId="28" fillId="26" borderId="18" xfId="0" applyNumberFormat="1" applyFont="1" applyFill="1" applyBorder="1"/>
    <xf numFmtId="2" fontId="28" fillId="29" borderId="21" xfId="0" applyNumberFormat="1" applyFont="1" applyFill="1" applyBorder="1"/>
    <xf numFmtId="0" fontId="27" fillId="0" borderId="10" xfId="0" applyFont="1" applyBorder="1" applyAlignment="1">
      <alignment vertical="top" wrapText="1"/>
    </xf>
    <xf numFmtId="0" fontId="27" fillId="0" borderId="23" xfId="0" applyFont="1" applyBorder="1" applyAlignment="1">
      <alignment horizontal="center" vertical="top" wrapText="1"/>
    </xf>
    <xf numFmtId="0" fontId="27" fillId="0" borderId="13" xfId="0" applyFont="1" applyBorder="1" applyAlignment="1">
      <alignment horizontal="center" vertical="top" wrapText="1"/>
    </xf>
    <xf numFmtId="0" fontId="27" fillId="0" borderId="20" xfId="0" applyFont="1" applyFill="1" applyBorder="1" applyAlignment="1">
      <alignment horizontal="center" vertical="top" wrapText="1"/>
    </xf>
    <xf numFmtId="0" fontId="26" fillId="0" borderId="10" xfId="0" applyFont="1" applyBorder="1"/>
    <xf numFmtId="0" fontId="26" fillId="0" borderId="10" xfId="0" applyFont="1" applyBorder="1" applyAlignment="1"/>
    <xf numFmtId="0" fontId="26" fillId="0" borderId="27" xfId="0" applyFont="1" applyBorder="1"/>
    <xf numFmtId="0" fontId="26" fillId="0" borderId="14" xfId="0" applyFont="1" applyBorder="1" applyAlignment="1"/>
    <xf numFmtId="0" fontId="26" fillId="0" borderId="14" xfId="0" applyFont="1" applyBorder="1"/>
    <xf numFmtId="0" fontId="27" fillId="0" borderId="0" xfId="0" applyFont="1" applyAlignment="1">
      <alignment wrapText="1"/>
    </xf>
    <xf numFmtId="0" fontId="26" fillId="0" borderId="21" xfId="0" applyFont="1" applyBorder="1"/>
    <xf numFmtId="0" fontId="29" fillId="27" borderId="13" xfId="0" applyFont="1" applyFill="1" applyBorder="1" applyAlignment="1"/>
    <xf numFmtId="0" fontId="28" fillId="26" borderId="18" xfId="0" applyFont="1" applyFill="1" applyBorder="1" applyAlignment="1"/>
    <xf numFmtId="0" fontId="27" fillId="0" borderId="13" xfId="0" applyFont="1" applyBorder="1" applyAlignment="1">
      <alignment vertical="top" wrapText="1"/>
    </xf>
    <xf numFmtId="0" fontId="26" fillId="0" borderId="13" xfId="0" applyFont="1" applyBorder="1" applyAlignment="1"/>
    <xf numFmtId="0" fontId="26" fillId="0" borderId="0" xfId="0" applyFont="1" applyBorder="1" applyAlignment="1"/>
    <xf numFmtId="0" fontId="26" fillId="0" borderId="0" xfId="0" applyFont="1" applyBorder="1"/>
    <xf numFmtId="0" fontId="29" fillId="27" borderId="13" xfId="0" applyFont="1" applyFill="1" applyBorder="1" applyAlignment="1">
      <alignment wrapText="1"/>
    </xf>
    <xf numFmtId="0" fontId="28" fillId="26" borderId="18" xfId="0" applyFont="1" applyFill="1" applyBorder="1" applyAlignment="1">
      <alignment wrapText="1"/>
    </xf>
    <xf numFmtId="2" fontId="26" fillId="0" borderId="28" xfId="0" applyNumberFormat="1" applyFont="1" applyFill="1" applyBorder="1" applyAlignment="1">
      <alignment wrapText="1"/>
    </xf>
    <xf numFmtId="0" fontId="26" fillId="0" borderId="29" xfId="0" applyFont="1" applyFill="1" applyBorder="1" applyAlignment="1">
      <alignment horizontal="left" vertical="top" wrapText="1"/>
    </xf>
    <xf numFmtId="0" fontId="27" fillId="29" borderId="29" xfId="0" applyFont="1" applyFill="1" applyBorder="1" applyAlignment="1">
      <alignment horizontal="center" vertical="top" wrapText="1"/>
    </xf>
    <xf numFmtId="165" fontId="26" fillId="0" borderId="30" xfId="0" applyNumberFormat="1" applyFont="1" applyFill="1" applyBorder="1" applyAlignment="1">
      <alignment horizontal="center" wrapText="1"/>
    </xf>
    <xf numFmtId="0" fontId="26" fillId="0" borderId="31" xfId="0" applyFont="1" applyFill="1" applyBorder="1" applyAlignment="1">
      <alignment horizontal="left" vertical="top" wrapText="1"/>
    </xf>
    <xf numFmtId="0" fontId="27" fillId="29" borderId="32" xfId="0" applyFont="1" applyFill="1" applyBorder="1" applyAlignment="1">
      <alignment horizontal="center" vertical="top" wrapText="1"/>
    </xf>
    <xf numFmtId="2" fontId="29" fillId="29" borderId="33" xfId="0" applyNumberFormat="1" applyFont="1" applyFill="1" applyBorder="1" applyAlignment="1">
      <alignment wrapText="1"/>
    </xf>
    <xf numFmtId="165" fontId="29" fillId="29" borderId="34" xfId="0" applyNumberFormat="1" applyFont="1" applyFill="1" applyBorder="1" applyAlignment="1">
      <alignment horizontal="center" wrapText="1"/>
    </xf>
    <xf numFmtId="2" fontId="28" fillId="0" borderId="35" xfId="0" applyNumberFormat="1" applyFont="1" applyFill="1" applyBorder="1"/>
    <xf numFmtId="2" fontId="28" fillId="29" borderId="35" xfId="0" applyNumberFormat="1" applyFont="1" applyFill="1" applyBorder="1"/>
    <xf numFmtId="1" fontId="26" fillId="0" borderId="31" xfId="0" applyNumberFormat="1" applyFont="1" applyFill="1" applyBorder="1" applyAlignment="1">
      <alignment horizontal="center" wrapText="1"/>
    </xf>
    <xf numFmtId="2" fontId="29" fillId="29" borderId="32" xfId="0" applyNumberFormat="1" applyFont="1" applyFill="1" applyBorder="1" applyAlignment="1">
      <alignment wrapText="1"/>
    </xf>
    <xf numFmtId="0" fontId="28" fillId="0" borderId="36" xfId="0" applyFont="1" applyFill="1" applyBorder="1" applyAlignment="1">
      <alignment vertical="top" wrapText="1"/>
    </xf>
    <xf numFmtId="0" fontId="28" fillId="0" borderId="37" xfId="0" applyFont="1" applyFill="1" applyBorder="1" applyAlignment="1">
      <alignment horizontal="center" vertical="top" wrapText="1"/>
    </xf>
    <xf numFmtId="0" fontId="28" fillId="0" borderId="38" xfId="0" applyFont="1" applyFill="1" applyBorder="1" applyAlignment="1">
      <alignment horizontal="center" vertical="top" wrapText="1"/>
    </xf>
    <xf numFmtId="0" fontId="28" fillId="0" borderId="39" xfId="0" applyFont="1" applyFill="1" applyBorder="1" applyAlignment="1">
      <alignment horizontal="center" vertical="top" wrapText="1"/>
    </xf>
    <xf numFmtId="0" fontId="28" fillId="0" borderId="40" xfId="0" applyFont="1" applyFill="1" applyBorder="1" applyAlignment="1">
      <alignment horizontal="center" vertical="top" wrapText="1"/>
    </xf>
    <xf numFmtId="0" fontId="26" fillId="0" borderId="41" xfId="0" applyFont="1" applyFill="1" applyBorder="1" applyAlignment="1">
      <alignment horizontal="left" vertical="top" wrapText="1"/>
    </xf>
    <xf numFmtId="0" fontId="26" fillId="0" borderId="42" xfId="0" applyFont="1" applyFill="1" applyBorder="1" applyAlignment="1">
      <alignment horizontal="left" vertical="top" wrapText="1"/>
    </xf>
    <xf numFmtId="2" fontId="26" fillId="0" borderId="43" xfId="0" applyNumberFormat="1" applyFont="1" applyFill="1" applyBorder="1" applyAlignment="1">
      <alignment wrapText="1"/>
    </xf>
    <xf numFmtId="165" fontId="26" fillId="0" borderId="44" xfId="0" applyNumberFormat="1" applyFont="1" applyFill="1" applyBorder="1" applyAlignment="1">
      <alignment horizontal="center" wrapText="1"/>
    </xf>
    <xf numFmtId="1" fontId="26" fillId="0" borderId="42" xfId="0" applyNumberFormat="1" applyFont="1" applyFill="1" applyBorder="1" applyAlignment="1">
      <alignment horizontal="center" wrapText="1"/>
    </xf>
    <xf numFmtId="2" fontId="28" fillId="0" borderId="45" xfId="0" applyNumberFormat="1" applyFont="1" applyFill="1" applyBorder="1"/>
    <xf numFmtId="0" fontId="26" fillId="0" borderId="46" xfId="0" applyFont="1" applyFill="1" applyBorder="1" applyAlignment="1">
      <alignment horizontal="left" vertical="center" wrapText="1"/>
    </xf>
    <xf numFmtId="0" fontId="26" fillId="0" borderId="47" xfId="0" applyFont="1" applyFill="1" applyBorder="1" applyAlignment="1">
      <alignment horizontal="center" vertical="center" wrapText="1"/>
    </xf>
    <xf numFmtId="2" fontId="26" fillId="0" borderId="48" xfId="0" applyNumberFormat="1" applyFont="1" applyFill="1" applyBorder="1" applyAlignment="1">
      <alignment vertical="center" wrapText="1"/>
    </xf>
    <xf numFmtId="165" fontId="26" fillId="0" borderId="49" xfId="0" applyNumberFormat="1" applyFont="1" applyFill="1" applyBorder="1" applyAlignment="1">
      <alignment horizontal="center" vertical="center" wrapText="1"/>
    </xf>
    <xf numFmtId="1" fontId="26" fillId="0" borderId="47" xfId="0" applyNumberFormat="1" applyFont="1" applyFill="1" applyBorder="1" applyAlignment="1">
      <alignment horizontal="center" vertical="center" wrapText="1"/>
    </xf>
    <xf numFmtId="2" fontId="28" fillId="0" borderId="50" xfId="0" applyNumberFormat="1" applyFont="1" applyFill="1" applyBorder="1" applyAlignment="1">
      <alignment vertical="center"/>
    </xf>
    <xf numFmtId="0" fontId="26" fillId="0" borderId="51" xfId="0" applyFont="1" applyFill="1" applyBorder="1" applyAlignment="1">
      <alignment horizontal="left" vertical="center" wrapText="1"/>
    </xf>
    <xf numFmtId="2" fontId="26" fillId="0" borderId="28" xfId="0" applyNumberFormat="1" applyFont="1" applyFill="1" applyBorder="1" applyAlignment="1">
      <alignment vertical="center" wrapText="1"/>
    </xf>
    <xf numFmtId="2" fontId="28" fillId="0" borderId="52" xfId="0" applyNumberFormat="1" applyFont="1" applyFill="1" applyBorder="1" applyAlignment="1">
      <alignment vertical="center"/>
    </xf>
    <xf numFmtId="0" fontId="26" fillId="0" borderId="53" xfId="0" applyFont="1" applyFill="1" applyBorder="1" applyAlignment="1">
      <alignment horizontal="left" vertical="center" wrapText="1"/>
    </xf>
    <xf numFmtId="0" fontId="26" fillId="0" borderId="32" xfId="0" applyFont="1" applyFill="1" applyBorder="1" applyAlignment="1">
      <alignment horizontal="center" vertical="center" wrapText="1"/>
    </xf>
    <xf numFmtId="2" fontId="26" fillId="0" borderId="33" xfId="0" applyNumberFormat="1" applyFont="1" applyFill="1" applyBorder="1" applyAlignment="1">
      <alignment vertical="center" wrapText="1"/>
    </xf>
    <xf numFmtId="165" fontId="26" fillId="0" borderId="34" xfId="0" applyNumberFormat="1" applyFont="1" applyFill="1" applyBorder="1" applyAlignment="1">
      <alignment horizontal="center" vertical="center" wrapText="1"/>
    </xf>
    <xf numFmtId="1" fontId="26" fillId="0" borderId="32" xfId="0" applyNumberFormat="1" applyFont="1" applyFill="1" applyBorder="1" applyAlignment="1">
      <alignment horizontal="center" vertical="center" wrapText="1"/>
    </xf>
    <xf numFmtId="2" fontId="28" fillId="0" borderId="54" xfId="0" applyNumberFormat="1" applyFont="1" applyFill="1" applyBorder="1" applyAlignment="1">
      <alignment vertical="center"/>
    </xf>
    <xf numFmtId="0" fontId="37" fillId="0" borderId="25" xfId="0" applyFont="1" applyFill="1" applyBorder="1" applyAlignment="1">
      <alignment horizontal="left" vertical="center"/>
    </xf>
    <xf numFmtId="166" fontId="0" fillId="0" borderId="10" xfId="0" applyNumberFormat="1" applyBorder="1"/>
    <xf numFmtId="166" fontId="0" fillId="0" borderId="14" xfId="0" applyNumberFormat="1" applyBorder="1"/>
    <xf numFmtId="0" fontId="27" fillId="0" borderId="10" xfId="0" applyFont="1" applyBorder="1" applyAlignment="1">
      <alignment vertical="center" wrapText="1"/>
    </xf>
    <xf numFmtId="2" fontId="26" fillId="0" borderId="28" xfId="0" applyNumberFormat="1" applyFont="1" applyBorder="1" applyAlignment="1">
      <alignment horizontal="center" vertical="center"/>
    </xf>
    <xf numFmtId="2" fontId="26" fillId="0" borderId="29" xfId="0" applyNumberFormat="1" applyFont="1" applyBorder="1" applyAlignment="1">
      <alignment horizontal="center" vertical="center"/>
    </xf>
    <xf numFmtId="0" fontId="24" fillId="21" borderId="55" xfId="0" applyFont="1" applyFill="1" applyBorder="1" applyAlignment="1">
      <alignment horizontal="center" vertical="top" wrapText="1"/>
    </xf>
    <xf numFmtId="0" fontId="24" fillId="20" borderId="55" xfId="0" applyFont="1" applyFill="1" applyBorder="1" applyAlignment="1">
      <alignment horizontal="center" vertical="top" wrapText="1"/>
    </xf>
    <xf numFmtId="0" fontId="24" fillId="22" borderId="36" xfId="0" applyFont="1" applyFill="1" applyBorder="1" applyAlignment="1">
      <alignment horizontal="center" vertical="top" wrapText="1"/>
    </xf>
    <xf numFmtId="2" fontId="26" fillId="0" borderId="48" xfId="0" applyNumberFormat="1" applyFont="1" applyBorder="1" applyAlignment="1">
      <alignment horizontal="center" vertical="center"/>
    </xf>
    <xf numFmtId="2" fontId="26" fillId="0" borderId="56" xfId="0" applyNumberFormat="1" applyFont="1" applyBorder="1" applyAlignment="1">
      <alignment horizontal="center" vertical="center"/>
    </xf>
    <xf numFmtId="2" fontId="26" fillId="0" borderId="33" xfId="0" applyNumberFormat="1" applyFont="1" applyBorder="1" applyAlignment="1">
      <alignment horizontal="center" vertical="center"/>
    </xf>
    <xf numFmtId="2" fontId="26" fillId="0" borderId="57" xfId="0" applyNumberFormat="1" applyFont="1" applyBorder="1" applyAlignment="1">
      <alignment horizontal="center" vertical="center"/>
    </xf>
    <xf numFmtId="0" fontId="27" fillId="0" borderId="45" xfId="0" applyFont="1" applyBorder="1" applyAlignment="1">
      <alignment wrapText="1"/>
    </xf>
    <xf numFmtId="0" fontId="25" fillId="0" borderId="55" xfId="0" applyFont="1" applyBorder="1" applyAlignment="1">
      <alignment horizontal="center" vertical="center" wrapText="1"/>
    </xf>
    <xf numFmtId="0" fontId="25" fillId="0" borderId="58"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47" xfId="0" applyFont="1" applyBorder="1" applyAlignment="1">
      <alignment horizontal="left" vertical="center" wrapText="1"/>
    </xf>
    <xf numFmtId="0" fontId="27" fillId="0" borderId="31" xfId="0" applyFont="1" applyBorder="1" applyAlignment="1">
      <alignment horizontal="left" vertical="center" wrapText="1"/>
    </xf>
    <xf numFmtId="0" fontId="27" fillId="0" borderId="32" xfId="0" applyFont="1" applyBorder="1" applyAlignment="1">
      <alignment horizontal="left" vertical="center" wrapText="1"/>
    </xf>
    <xf numFmtId="0" fontId="25" fillId="0" borderId="108" xfId="0" applyFont="1" applyBorder="1" applyAlignment="1">
      <alignment horizontal="center" vertical="center" wrapText="1"/>
    </xf>
    <xf numFmtId="0" fontId="25" fillId="0" borderId="109" xfId="0" applyFont="1" applyBorder="1" applyAlignment="1">
      <alignment horizontal="center" vertical="center" wrapText="1"/>
    </xf>
    <xf numFmtId="2" fontId="26" fillId="0" borderId="110" xfId="0" applyNumberFormat="1" applyFont="1" applyBorder="1" applyAlignment="1">
      <alignment horizontal="center" vertical="center"/>
    </xf>
    <xf numFmtId="2" fontId="26" fillId="0" borderId="111" xfId="0" applyNumberFormat="1" applyFont="1" applyBorder="1" applyAlignment="1">
      <alignment horizontal="center" vertical="center"/>
    </xf>
    <xf numFmtId="2" fontId="26" fillId="0" borderId="112" xfId="0" applyNumberFormat="1" applyFont="1" applyBorder="1" applyAlignment="1">
      <alignment horizontal="center" vertical="center"/>
    </xf>
    <xf numFmtId="2" fontId="26" fillId="0" borderId="113" xfId="0" applyNumberFormat="1" applyFont="1" applyBorder="1" applyAlignment="1">
      <alignment horizontal="center" vertical="center"/>
    </xf>
    <xf numFmtId="2" fontId="26" fillId="0" borderId="114" xfId="0" applyNumberFormat="1" applyFont="1" applyBorder="1" applyAlignment="1">
      <alignment horizontal="center" vertical="center"/>
    </xf>
    <xf numFmtId="2" fontId="26" fillId="0" borderId="115" xfId="0" applyNumberFormat="1" applyFont="1" applyBorder="1" applyAlignment="1">
      <alignment horizontal="center" vertical="center"/>
    </xf>
    <xf numFmtId="2" fontId="27" fillId="0" borderId="111" xfId="0" applyNumberFormat="1" applyFont="1" applyBorder="1" applyAlignment="1">
      <alignment horizontal="center" vertical="center"/>
    </xf>
    <xf numFmtId="2" fontId="27" fillId="0" borderId="113" xfId="0" applyNumberFormat="1" applyFont="1" applyBorder="1" applyAlignment="1">
      <alignment horizontal="center" vertical="center"/>
    </xf>
    <xf numFmtId="2" fontId="27" fillId="0" borderId="115" xfId="0" applyNumberFormat="1" applyFont="1" applyBorder="1" applyAlignment="1">
      <alignment horizontal="center" vertical="center"/>
    </xf>
    <xf numFmtId="2" fontId="38" fillId="0" borderId="49" xfId="0" applyNumberFormat="1" applyFont="1" applyBorder="1" applyAlignment="1">
      <alignment horizontal="center" vertical="center"/>
    </xf>
    <xf numFmtId="2" fontId="27" fillId="0" borderId="30" xfId="0" applyNumberFormat="1" applyFont="1" applyBorder="1" applyAlignment="1">
      <alignment horizontal="center" vertical="center"/>
    </xf>
    <xf numFmtId="2" fontId="27" fillId="0" borderId="34" xfId="0" applyNumberFormat="1" applyFont="1" applyBorder="1" applyAlignment="1">
      <alignment horizontal="center" vertical="center"/>
    </xf>
    <xf numFmtId="2" fontId="27" fillId="0" borderId="49" xfId="0" applyNumberFormat="1" applyFont="1" applyBorder="1" applyAlignment="1">
      <alignment horizontal="center" vertical="center"/>
    </xf>
    <xf numFmtId="2" fontId="38" fillId="0" borderId="30" xfId="0" applyNumberFormat="1" applyFont="1" applyBorder="1" applyAlignment="1">
      <alignment horizontal="center" vertical="center"/>
    </xf>
    <xf numFmtId="0" fontId="28" fillId="0" borderId="43" xfId="0" applyFont="1" applyFill="1" applyBorder="1" applyAlignment="1">
      <alignment vertical="center"/>
    </xf>
    <xf numFmtId="2" fontId="28" fillId="0" borderId="43" xfId="0" applyNumberFormat="1" applyFont="1" applyFill="1" applyBorder="1" applyAlignment="1">
      <alignment horizontal="center" vertical="center"/>
    </xf>
    <xf numFmtId="2" fontId="28" fillId="0" borderId="41" xfId="0" applyNumberFormat="1" applyFont="1" applyFill="1" applyBorder="1" applyAlignment="1">
      <alignment horizontal="center" vertical="center"/>
    </xf>
    <xf numFmtId="2" fontId="28" fillId="0" borderId="116" xfId="0" applyNumberFormat="1" applyFont="1" applyFill="1" applyBorder="1" applyAlignment="1">
      <alignment horizontal="center" vertical="center"/>
    </xf>
    <xf numFmtId="2" fontId="28" fillId="0" borderId="117" xfId="0" applyNumberFormat="1" applyFont="1" applyFill="1" applyBorder="1" applyAlignment="1">
      <alignment horizontal="center" vertical="center"/>
    </xf>
    <xf numFmtId="2" fontId="28" fillId="0" borderId="59" xfId="0" applyNumberFormat="1" applyFont="1" applyFill="1" applyBorder="1" applyAlignment="1">
      <alignment horizontal="center" vertical="center"/>
    </xf>
    <xf numFmtId="2" fontId="28" fillId="0" borderId="118" xfId="0" applyNumberFormat="1" applyFont="1" applyFill="1" applyBorder="1" applyAlignment="1">
      <alignment horizontal="center" vertical="center"/>
    </xf>
    <xf numFmtId="2" fontId="28" fillId="0" borderId="119" xfId="0" applyNumberFormat="1" applyFont="1" applyFill="1" applyBorder="1" applyAlignment="1">
      <alignment horizontal="center" vertical="center"/>
    </xf>
    <xf numFmtId="0" fontId="0" fillId="0" borderId="0" xfId="0" applyAlignment="1">
      <alignment vertical="center"/>
    </xf>
    <xf numFmtId="0" fontId="39" fillId="0" borderId="0" xfId="0" applyFont="1"/>
    <xf numFmtId="0" fontId="39" fillId="0" borderId="0" xfId="0" applyFont="1" applyAlignment="1">
      <alignment vertical="center"/>
    </xf>
    <xf numFmtId="0" fontId="31" fillId="0" borderId="0" xfId="0" applyFont="1"/>
    <xf numFmtId="2" fontId="40" fillId="0" borderId="20" xfId="0" applyNumberFormat="1" applyFont="1" applyBorder="1" applyAlignment="1">
      <alignment vertical="center"/>
    </xf>
    <xf numFmtId="167" fontId="40" fillId="0" borderId="20" xfId="0" applyNumberFormat="1" applyFont="1" applyBorder="1" applyAlignment="1">
      <alignment vertical="center"/>
    </xf>
    <xf numFmtId="0" fontId="40" fillId="0" borderId="0" xfId="0" applyFont="1"/>
    <xf numFmtId="164" fontId="0" fillId="0" borderId="0" xfId="0" applyNumberFormat="1" applyBorder="1"/>
    <xf numFmtId="0" fontId="6" fillId="0" borderId="10" xfId="0" applyFont="1" applyBorder="1"/>
    <xf numFmtId="0" fontId="6" fillId="0" borderId="13" xfId="0" applyFont="1" applyBorder="1"/>
    <xf numFmtId="0" fontId="6" fillId="0" borderId="15" xfId="0" applyFont="1" applyBorder="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2" fontId="41" fillId="0" borderId="20" xfId="0" applyNumberFormat="1" applyFont="1" applyBorder="1" applyAlignment="1">
      <alignment vertical="center"/>
    </xf>
    <xf numFmtId="2" fontId="41" fillId="0" borderId="22" xfId="0" applyNumberFormat="1" applyFont="1" applyBorder="1" applyAlignment="1">
      <alignment vertical="center"/>
    </xf>
    <xf numFmtId="2" fontId="42" fillId="23" borderId="13" xfId="0" applyNumberFormat="1" applyFont="1" applyFill="1" applyBorder="1" applyAlignment="1">
      <alignment vertical="center"/>
    </xf>
    <xf numFmtId="2" fontId="42" fillId="23" borderId="20" xfId="0" applyNumberFormat="1" applyFont="1" applyFill="1" applyBorder="1" applyAlignment="1">
      <alignment vertical="center"/>
    </xf>
    <xf numFmtId="2" fontId="41" fillId="0" borderId="60" xfId="0" applyNumberFormat="1" applyFont="1" applyBorder="1" applyAlignment="1">
      <alignment vertical="center"/>
    </xf>
    <xf numFmtId="2" fontId="43" fillId="17" borderId="20" xfId="0" applyNumberFormat="1" applyFont="1" applyFill="1" applyBorder="1" applyAlignment="1">
      <alignment vertical="center"/>
    </xf>
    <xf numFmtId="2" fontId="43" fillId="17" borderId="60" xfId="0" applyNumberFormat="1" applyFont="1" applyFill="1" applyBorder="1" applyAlignment="1">
      <alignment vertical="center"/>
    </xf>
    <xf numFmtId="2" fontId="44" fillId="18" borderId="61" xfId="0" applyNumberFormat="1" applyFont="1" applyFill="1" applyBorder="1" applyAlignment="1">
      <alignment vertical="center"/>
    </xf>
    <xf numFmtId="0" fontId="41" fillId="0" borderId="0" xfId="0" applyFont="1"/>
    <xf numFmtId="0" fontId="41" fillId="0" borderId="0" xfId="0" applyFont="1" applyFill="1"/>
    <xf numFmtId="2" fontId="41" fillId="0" borderId="0" xfId="0" applyNumberFormat="1" applyFont="1"/>
    <xf numFmtId="0" fontId="42" fillId="0" borderId="0" xfId="0" applyFont="1" applyFill="1" applyAlignment="1">
      <alignment horizontal="center" vertical="center"/>
    </xf>
    <xf numFmtId="0" fontId="42" fillId="24" borderId="62" xfId="0" applyFont="1" applyFill="1" applyBorder="1" applyAlignment="1">
      <alignment horizontal="center" vertical="center" wrapText="1"/>
    </xf>
    <xf numFmtId="167" fontId="42" fillId="24" borderId="62" xfId="0" applyNumberFormat="1" applyFont="1" applyFill="1" applyBorder="1" applyAlignment="1">
      <alignment horizontal="center" vertical="center" wrapText="1"/>
    </xf>
    <xf numFmtId="167" fontId="41" fillId="0" borderId="20" xfId="0" applyNumberFormat="1" applyFont="1" applyBorder="1" applyAlignment="1">
      <alignment vertical="center"/>
    </xf>
    <xf numFmtId="167" fontId="41" fillId="0" borderId="22" xfId="0" applyNumberFormat="1" applyFont="1" applyBorder="1" applyAlignment="1">
      <alignment vertical="center"/>
    </xf>
    <xf numFmtId="167" fontId="42" fillId="23" borderId="20" xfId="0" applyNumberFormat="1" applyFont="1" applyFill="1" applyBorder="1" applyAlignment="1">
      <alignment vertical="center"/>
    </xf>
    <xf numFmtId="2" fontId="42" fillId="25" borderId="20" xfId="0" applyNumberFormat="1" applyFont="1" applyFill="1" applyBorder="1" applyAlignment="1">
      <alignment vertical="center"/>
    </xf>
    <xf numFmtId="167" fontId="42" fillId="25" borderId="20" xfId="0" applyNumberFormat="1" applyFont="1" applyFill="1" applyBorder="1" applyAlignment="1">
      <alignment vertical="center"/>
    </xf>
    <xf numFmtId="167" fontId="41" fillId="0" borderId="60" xfId="0" applyNumberFormat="1" applyFont="1" applyBorder="1" applyAlignment="1">
      <alignment vertical="center"/>
    </xf>
    <xf numFmtId="167" fontId="43" fillId="17" borderId="20" xfId="0" applyNumberFormat="1" applyFont="1" applyFill="1" applyBorder="1" applyAlignment="1">
      <alignment vertical="center"/>
    </xf>
    <xf numFmtId="167" fontId="42" fillId="23" borderId="13" xfId="0" applyNumberFormat="1" applyFont="1" applyFill="1" applyBorder="1" applyAlignment="1">
      <alignment vertical="center"/>
    </xf>
    <xf numFmtId="167" fontId="43" fillId="17" borderId="60" xfId="0" applyNumberFormat="1" applyFont="1" applyFill="1" applyBorder="1" applyAlignment="1">
      <alignment vertical="center"/>
    </xf>
    <xf numFmtId="167" fontId="44" fillId="18" borderId="61" xfId="0" applyNumberFormat="1" applyFont="1" applyFill="1" applyBorder="1" applyAlignment="1">
      <alignment vertical="center"/>
    </xf>
    <xf numFmtId="167" fontId="41" fillId="0" borderId="0" xfId="0" applyNumberFormat="1" applyFont="1"/>
    <xf numFmtId="0" fontId="45" fillId="0" borderId="0" xfId="37" applyFont="1" applyProtection="1"/>
    <xf numFmtId="0" fontId="46" fillId="0" borderId="0" xfId="37" applyFont="1" applyProtection="1"/>
    <xf numFmtId="0" fontId="47" fillId="0" borderId="63" xfId="37" applyFont="1" applyBorder="1" applyAlignment="1" applyProtection="1">
      <alignment horizontal="center" vertical="center" wrapText="1"/>
    </xf>
    <xf numFmtId="0" fontId="45" fillId="0" borderId="28" xfId="37" applyFont="1" applyBorder="1" applyAlignment="1" applyProtection="1">
      <alignment horizontal="center" vertical="top" wrapText="1"/>
    </xf>
    <xf numFmtId="2" fontId="45" fillId="0" borderId="28" xfId="37" applyNumberFormat="1" applyFont="1" applyBorder="1" applyProtection="1"/>
    <xf numFmtId="9" fontId="45" fillId="0" borderId="28" xfId="37" applyNumberFormat="1" applyFont="1" applyBorder="1" applyProtection="1"/>
    <xf numFmtId="165" fontId="45" fillId="0" borderId="28" xfId="37" applyNumberFormat="1" applyFont="1" applyBorder="1" applyProtection="1"/>
    <xf numFmtId="9" fontId="48" fillId="0" borderId="28" xfId="37" applyNumberFormat="1" applyFont="1" applyBorder="1" applyProtection="1"/>
    <xf numFmtId="165" fontId="48" fillId="0" borderId="28" xfId="37" applyNumberFormat="1" applyFont="1" applyBorder="1" applyProtection="1"/>
    <xf numFmtId="165" fontId="48" fillId="0" borderId="28" xfId="37" applyNumberFormat="1" applyFont="1" applyBorder="1" applyAlignment="1" applyProtection="1">
      <alignment horizontal="center"/>
    </xf>
    <xf numFmtId="9" fontId="46" fillId="0" borderId="0" xfId="37" applyNumberFormat="1" applyFont="1" applyProtection="1"/>
    <xf numFmtId="0" fontId="45" fillId="30" borderId="10" xfId="0" applyFont="1" applyFill="1" applyBorder="1" applyAlignment="1">
      <alignment horizontal="center" vertical="center" wrapText="1"/>
    </xf>
    <xf numFmtId="0" fontId="45" fillId="31" borderId="13" xfId="0" applyFont="1" applyFill="1" applyBorder="1" applyAlignment="1">
      <alignment horizontal="center" vertical="center" wrapText="1"/>
    </xf>
    <xf numFmtId="0" fontId="45" fillId="32" borderId="13" xfId="0" applyFont="1" applyFill="1" applyBorder="1" applyAlignment="1">
      <alignment horizontal="center" vertical="center" wrapText="1"/>
    </xf>
    <xf numFmtId="0" fontId="45" fillId="33" borderId="13" xfId="0" applyFont="1" applyFill="1" applyBorder="1" applyAlignment="1">
      <alignment horizontal="center" vertical="center" wrapText="1"/>
    </xf>
    <xf numFmtId="164" fontId="41" fillId="0" borderId="0" xfId="0" applyNumberFormat="1" applyFont="1"/>
    <xf numFmtId="168" fontId="49" fillId="0" borderId="64" xfId="0" applyNumberFormat="1" applyFont="1" applyBorder="1" applyAlignment="1">
      <alignment horizontal="center" vertical="center" wrapText="1"/>
    </xf>
    <xf numFmtId="0" fontId="41" fillId="0" borderId="0" xfId="0" applyFont="1" applyAlignment="1">
      <alignment horizontal="center" wrapText="1"/>
    </xf>
    <xf numFmtId="2" fontId="45" fillId="0" borderId="28" xfId="37" applyNumberFormat="1" applyFont="1" applyBorder="1" applyAlignment="1" applyProtection="1">
      <alignment horizontal="right" vertical="top" wrapText="1"/>
    </xf>
    <xf numFmtId="0" fontId="45" fillId="0" borderId="28" xfId="37" applyFont="1" applyBorder="1" applyAlignment="1" applyProtection="1">
      <alignment horizontal="right" vertical="top" wrapText="1"/>
    </xf>
    <xf numFmtId="2" fontId="45" fillId="0" borderId="28" xfId="37" applyNumberFormat="1" applyFont="1" applyBorder="1" applyAlignment="1" applyProtection="1">
      <alignment horizontal="right" wrapText="1"/>
    </xf>
    <xf numFmtId="2" fontId="50" fillId="0" borderId="20" xfId="0" applyNumberFormat="1" applyFont="1" applyBorder="1" applyAlignment="1">
      <alignment vertical="center"/>
    </xf>
    <xf numFmtId="0" fontId="50" fillId="0" borderId="0" xfId="0" applyFont="1"/>
    <xf numFmtId="167" fontId="50" fillId="0" borderId="20" xfId="0" applyNumberFormat="1" applyFont="1" applyBorder="1" applyAlignment="1">
      <alignment vertical="center"/>
    </xf>
    <xf numFmtId="0" fontId="40" fillId="0" borderId="0" xfId="0" applyFont="1" applyAlignment="1">
      <alignment vertical="center"/>
    </xf>
    <xf numFmtId="0" fontId="21" fillId="0" borderId="10" xfId="0" pivotButton="1" applyFont="1" applyBorder="1" applyAlignment="1">
      <alignment vertical="top" wrapText="1"/>
    </xf>
    <xf numFmtId="0" fontId="21" fillId="0" borderId="23" xfId="0" pivotButton="1" applyFont="1" applyBorder="1" applyAlignment="1">
      <alignment vertical="top" wrapText="1"/>
    </xf>
    <xf numFmtId="0" fontId="6" fillId="0" borderId="27" xfId="0" applyFont="1" applyBorder="1" applyAlignment="1">
      <alignment vertical="center"/>
    </xf>
    <xf numFmtId="0" fontId="21" fillId="17" borderId="10" xfId="0" applyFont="1" applyFill="1" applyBorder="1" applyAlignment="1">
      <alignment vertical="center"/>
    </xf>
    <xf numFmtId="0" fontId="21" fillId="17" borderId="65" xfId="0" applyFont="1" applyFill="1" applyBorder="1" applyAlignment="1">
      <alignment vertical="center"/>
    </xf>
    <xf numFmtId="0" fontId="21" fillId="18" borderId="29" xfId="0" applyFont="1" applyFill="1" applyBorder="1" applyAlignment="1">
      <alignment vertical="center"/>
    </xf>
    <xf numFmtId="0" fontId="6" fillId="0" borderId="0" xfId="0" applyFont="1"/>
    <xf numFmtId="0" fontId="41" fillId="0" borderId="27" xfId="0" applyFont="1" applyBorder="1" applyAlignment="1">
      <alignment vertical="center" wrapText="1"/>
    </xf>
    <xf numFmtId="0" fontId="41" fillId="0" borderId="27" xfId="0" applyFont="1" applyBorder="1" applyAlignment="1">
      <alignment vertical="center"/>
    </xf>
    <xf numFmtId="0" fontId="41" fillId="0" borderId="10" xfId="0" applyFont="1" applyBorder="1" applyAlignment="1">
      <alignment vertical="center"/>
    </xf>
    <xf numFmtId="0" fontId="41" fillId="0" borderId="10" xfId="0" applyFont="1" applyFill="1" applyBorder="1" applyAlignment="1">
      <alignment vertical="center"/>
    </xf>
    <xf numFmtId="0" fontId="41" fillId="0" borderId="10" xfId="0" applyFont="1" applyFill="1" applyBorder="1" applyAlignment="1">
      <alignment vertical="center" wrapText="1"/>
    </xf>
    <xf numFmtId="0" fontId="41" fillId="0" borderId="10" xfId="0" applyFont="1" applyBorder="1" applyAlignment="1">
      <alignment vertical="center" wrapText="1"/>
    </xf>
    <xf numFmtId="0" fontId="41" fillId="0" borderId="66" xfId="0" applyFont="1" applyFill="1" applyBorder="1" applyAlignment="1">
      <alignment horizontal="right" vertical="center" wrapText="1"/>
    </xf>
    <xf numFmtId="2" fontId="41" fillId="0" borderId="13" xfId="0" applyNumberFormat="1" applyFont="1" applyBorder="1" applyAlignment="1">
      <alignment vertical="center"/>
    </xf>
    <xf numFmtId="0" fontId="41" fillId="0" borderId="27" xfId="0" applyFont="1" applyFill="1" applyBorder="1" applyAlignment="1">
      <alignment vertical="center"/>
    </xf>
    <xf numFmtId="0" fontId="41" fillId="0" borderId="14" xfId="0" applyFont="1" applyFill="1" applyBorder="1" applyAlignment="1">
      <alignment vertical="center" wrapText="1"/>
    </xf>
    <xf numFmtId="2" fontId="41" fillId="0" borderId="14" xfId="0" applyNumberFormat="1" applyFont="1" applyFill="1" applyBorder="1" applyAlignment="1">
      <alignment vertical="center"/>
    </xf>
    <xf numFmtId="0" fontId="41" fillId="0" borderId="67" xfId="0" applyFont="1" applyBorder="1" applyAlignment="1">
      <alignment vertical="center"/>
    </xf>
    <xf numFmtId="0" fontId="41" fillId="0" borderId="68" xfId="0" applyFont="1" applyFill="1" applyBorder="1" applyAlignment="1">
      <alignment vertical="center"/>
    </xf>
    <xf numFmtId="2" fontId="41" fillId="0" borderId="10" xfId="0" applyNumberFormat="1" applyFont="1" applyFill="1" applyBorder="1" applyAlignment="1">
      <alignment vertical="center"/>
    </xf>
    <xf numFmtId="0" fontId="41" fillId="0" borderId="14" xfId="0" applyFont="1" applyBorder="1" applyAlignment="1">
      <alignment vertical="center"/>
    </xf>
    <xf numFmtId="0" fontId="41" fillId="0" borderId="68" xfId="0" applyFont="1" applyBorder="1" applyAlignment="1">
      <alignment vertical="center"/>
    </xf>
    <xf numFmtId="2" fontId="41" fillId="0" borderId="13" xfId="0" applyNumberFormat="1" applyFont="1" applyFill="1" applyBorder="1" applyAlignment="1">
      <alignment vertical="center"/>
    </xf>
    <xf numFmtId="0" fontId="41" fillId="0" borderId="20" xfId="0" applyFont="1" applyBorder="1" applyAlignment="1">
      <alignment vertical="center"/>
    </xf>
    <xf numFmtId="0" fontId="41" fillId="0" borderId="16" xfId="0" applyFont="1" applyBorder="1" applyAlignment="1">
      <alignment vertical="center"/>
    </xf>
    <xf numFmtId="0" fontId="41" fillId="0" borderId="21" xfId="0" applyFont="1" applyBorder="1" applyAlignment="1">
      <alignment vertical="center"/>
    </xf>
    <xf numFmtId="0" fontId="41" fillId="0" borderId="60" xfId="0" applyFont="1" applyFill="1" applyBorder="1" applyAlignment="1">
      <alignment vertical="center" wrapText="1"/>
    </xf>
    <xf numFmtId="0" fontId="41" fillId="0" borderId="69" xfId="0" applyFont="1" applyBorder="1" applyAlignment="1">
      <alignment vertical="center"/>
    </xf>
    <xf numFmtId="0" fontId="41" fillId="0" borderId="70" xfId="0" applyFont="1" applyBorder="1" applyAlignment="1">
      <alignment vertical="center"/>
    </xf>
    <xf numFmtId="0" fontId="42" fillId="23" borderId="10" xfId="0" applyFont="1" applyFill="1" applyBorder="1" applyAlignment="1">
      <alignment vertical="center"/>
    </xf>
    <xf numFmtId="0" fontId="42" fillId="23" borderId="11" xfId="0" applyFont="1" applyFill="1" applyBorder="1" applyAlignment="1">
      <alignment vertical="center"/>
    </xf>
    <xf numFmtId="0" fontId="42" fillId="0" borderId="11" xfId="0" applyFont="1" applyFill="1" applyBorder="1" applyAlignment="1">
      <alignment vertical="center"/>
    </xf>
    <xf numFmtId="0" fontId="42" fillId="0" borderId="11" xfId="0" applyFont="1" applyFill="1" applyBorder="1" applyAlignment="1">
      <alignment vertical="center" wrapText="1"/>
    </xf>
    <xf numFmtId="0" fontId="42" fillId="23" borderId="13" xfId="0" applyFont="1" applyFill="1" applyBorder="1" applyAlignment="1">
      <alignment vertical="center" wrapText="1"/>
    </xf>
    <xf numFmtId="2" fontId="42" fillId="23" borderId="10" xfId="0" applyNumberFormat="1" applyFont="1" applyFill="1" applyBorder="1" applyAlignment="1">
      <alignment vertical="center"/>
    </xf>
    <xf numFmtId="0" fontId="41" fillId="0" borderId="71" xfId="0" applyFont="1" applyBorder="1" applyAlignment="1">
      <alignment vertical="center"/>
    </xf>
    <xf numFmtId="0" fontId="41" fillId="0" borderId="72" xfId="0" applyFont="1" applyBorder="1" applyAlignment="1">
      <alignment vertical="center"/>
    </xf>
    <xf numFmtId="0" fontId="41" fillId="0" borderId="73" xfId="0" applyFont="1" applyBorder="1" applyAlignment="1">
      <alignment vertical="center"/>
    </xf>
    <xf numFmtId="0" fontId="41" fillId="0" borderId="60" xfId="0" applyFont="1" applyFill="1" applyBorder="1" applyAlignment="1">
      <alignment vertical="center"/>
    </xf>
    <xf numFmtId="0" fontId="41" fillId="0" borderId="14" xfId="0" applyFont="1" applyFill="1" applyBorder="1" applyAlignment="1">
      <alignment vertical="center"/>
    </xf>
    <xf numFmtId="0" fontId="41" fillId="0" borderId="74" xfId="0" applyFont="1" applyBorder="1" applyAlignment="1">
      <alignment vertical="center"/>
    </xf>
    <xf numFmtId="0" fontId="41" fillId="0" borderId="65" xfId="0" applyFont="1" applyFill="1" applyBorder="1" applyAlignment="1">
      <alignment vertical="center" wrapText="1"/>
    </xf>
    <xf numFmtId="2" fontId="41" fillId="0" borderId="65" xfId="0" applyNumberFormat="1" applyFont="1" applyFill="1" applyBorder="1" applyAlignment="1">
      <alignment vertical="center"/>
    </xf>
    <xf numFmtId="2" fontId="41" fillId="0" borderId="75" xfId="0" applyNumberFormat="1" applyFont="1" applyBorder="1" applyAlignment="1">
      <alignment vertical="center"/>
    </xf>
    <xf numFmtId="0" fontId="42" fillId="0" borderId="23" xfId="0" applyFont="1" applyFill="1" applyBorder="1" applyAlignment="1">
      <alignment vertical="center" wrapText="1"/>
    </xf>
    <xf numFmtId="0" fontId="42" fillId="25" borderId="11" xfId="0" applyFont="1" applyFill="1" applyBorder="1" applyAlignment="1">
      <alignment vertical="center"/>
    </xf>
    <xf numFmtId="0" fontId="42" fillId="25" borderId="13" xfId="0" applyFont="1" applyFill="1" applyBorder="1" applyAlignment="1">
      <alignment vertical="center" wrapText="1"/>
    </xf>
    <xf numFmtId="2" fontId="42" fillId="0" borderId="10" xfId="0" applyNumberFormat="1" applyFont="1" applyFill="1" applyBorder="1" applyAlignment="1">
      <alignment vertical="center"/>
    </xf>
    <xf numFmtId="2" fontId="42" fillId="0" borderId="13" xfId="0" applyNumberFormat="1" applyFont="1" applyFill="1" applyBorder="1" applyAlignment="1">
      <alignment vertical="center"/>
    </xf>
    <xf numFmtId="2" fontId="42" fillId="0" borderId="20" xfId="0" applyNumberFormat="1" applyFont="1" applyFill="1" applyBorder="1" applyAlignment="1">
      <alignment vertical="center"/>
    </xf>
    <xf numFmtId="0" fontId="41" fillId="0" borderId="76" xfId="0" applyFont="1" applyBorder="1" applyAlignment="1">
      <alignment vertical="center"/>
    </xf>
    <xf numFmtId="0" fontId="41" fillId="0" borderId="20" xfId="0" applyFont="1" applyFill="1" applyBorder="1" applyAlignment="1">
      <alignment vertical="center"/>
    </xf>
    <xf numFmtId="0" fontId="41" fillId="0" borderId="22" xfId="0" applyFont="1" applyBorder="1" applyAlignment="1">
      <alignment vertical="center"/>
    </xf>
    <xf numFmtId="0" fontId="41" fillId="0" borderId="77" xfId="0" applyFont="1" applyFill="1" applyBorder="1" applyAlignment="1">
      <alignment vertical="center"/>
    </xf>
    <xf numFmtId="0" fontId="42" fillId="0" borderId="78" xfId="0" applyFont="1" applyFill="1" applyBorder="1" applyAlignment="1">
      <alignment vertical="center" wrapText="1"/>
    </xf>
    <xf numFmtId="0" fontId="41" fillId="0" borderId="14" xfId="0" applyFont="1" applyBorder="1" applyAlignment="1">
      <alignment vertical="center" wrapText="1"/>
    </xf>
    <xf numFmtId="0" fontId="41" fillId="0" borderId="79" xfId="0" applyFont="1" applyBorder="1" applyAlignment="1">
      <alignment vertical="center"/>
    </xf>
    <xf numFmtId="0" fontId="41" fillId="0" borderId="65" xfId="0" applyFont="1" applyBorder="1" applyAlignment="1">
      <alignment vertical="center"/>
    </xf>
    <xf numFmtId="0" fontId="41" fillId="0" borderId="60" xfId="0" applyFont="1" applyBorder="1" applyAlignment="1">
      <alignment vertical="center"/>
    </xf>
    <xf numFmtId="0" fontId="41" fillId="0" borderId="80" xfId="0" applyFont="1" applyBorder="1" applyAlignment="1">
      <alignment vertical="center"/>
    </xf>
    <xf numFmtId="0" fontId="41" fillId="0" borderId="81" xfId="0" applyFont="1" applyBorder="1" applyAlignment="1">
      <alignment vertical="center"/>
    </xf>
    <xf numFmtId="2" fontId="42" fillId="23" borderId="16" xfId="0" applyNumberFormat="1" applyFont="1" applyFill="1" applyBorder="1" applyAlignment="1">
      <alignment vertical="center"/>
    </xf>
    <xf numFmtId="2" fontId="42" fillId="23" borderId="18" xfId="0" applyNumberFormat="1" applyFont="1" applyFill="1" applyBorder="1" applyAlignment="1">
      <alignment vertical="center"/>
    </xf>
    <xf numFmtId="2" fontId="42" fillId="23" borderId="19" xfId="0" applyNumberFormat="1" applyFont="1" applyFill="1" applyBorder="1" applyAlignment="1">
      <alignment vertical="center"/>
    </xf>
    <xf numFmtId="0" fontId="42" fillId="17" borderId="23" xfId="0" applyFont="1" applyFill="1" applyBorder="1" applyAlignment="1">
      <alignment vertical="center" wrapText="1"/>
    </xf>
    <xf numFmtId="0" fontId="42" fillId="17" borderId="11" xfId="0" applyFont="1" applyFill="1" applyBorder="1" applyAlignment="1">
      <alignment vertical="center"/>
    </xf>
    <xf numFmtId="0" fontId="42" fillId="17" borderId="13" xfId="0" applyFont="1" applyFill="1" applyBorder="1" applyAlignment="1">
      <alignment vertical="center" wrapText="1"/>
    </xf>
    <xf numFmtId="2" fontId="43" fillId="17" borderId="10" xfId="0" applyNumberFormat="1" applyFont="1" applyFill="1" applyBorder="1" applyAlignment="1">
      <alignment vertical="center"/>
    </xf>
    <xf numFmtId="2" fontId="43" fillId="17" borderId="13" xfId="0" applyNumberFormat="1" applyFont="1" applyFill="1" applyBorder="1" applyAlignment="1">
      <alignment vertical="center"/>
    </xf>
    <xf numFmtId="0" fontId="41" fillId="0" borderId="82" xfId="0" applyFont="1" applyFill="1" applyBorder="1" applyAlignment="1">
      <alignment vertical="center"/>
    </xf>
    <xf numFmtId="0" fontId="42" fillId="0" borderId="23" xfId="0" applyFont="1" applyFill="1" applyBorder="1" applyAlignment="1">
      <alignment vertical="center"/>
    </xf>
    <xf numFmtId="0" fontId="42" fillId="25" borderId="83" xfId="0" applyFont="1" applyFill="1" applyBorder="1" applyAlignment="1">
      <alignment vertical="center"/>
    </xf>
    <xf numFmtId="0" fontId="42" fillId="25" borderId="84" xfId="0" applyFont="1" applyFill="1" applyBorder="1" applyAlignment="1">
      <alignment vertical="center"/>
    </xf>
    <xf numFmtId="0" fontId="41" fillId="0" borderId="85" xfId="0" applyFont="1" applyBorder="1" applyAlignment="1">
      <alignment vertical="center" wrapText="1"/>
    </xf>
    <xf numFmtId="0" fontId="41" fillId="0" borderId="85" xfId="0" applyFont="1" applyBorder="1" applyAlignment="1">
      <alignment vertical="center"/>
    </xf>
    <xf numFmtId="0" fontId="41" fillId="0" borderId="86" xfId="0" applyFont="1" applyBorder="1" applyAlignment="1">
      <alignment vertical="center" wrapText="1"/>
    </xf>
    <xf numFmtId="0" fontId="41" fillId="0" borderId="86" xfId="0" applyFont="1" applyBorder="1" applyAlignment="1">
      <alignment vertical="center"/>
    </xf>
    <xf numFmtId="0" fontId="41" fillId="0" borderId="87" xfId="0" applyFont="1" applyBorder="1" applyAlignment="1">
      <alignment vertical="center"/>
    </xf>
    <xf numFmtId="0" fontId="41" fillId="0" borderId="88" xfId="0" applyFont="1" applyBorder="1" applyAlignment="1">
      <alignment vertical="center"/>
    </xf>
    <xf numFmtId="0" fontId="41" fillId="0" borderId="65" xfId="0" applyFont="1" applyFill="1" applyBorder="1" applyAlignment="1">
      <alignment vertical="center"/>
    </xf>
    <xf numFmtId="0" fontId="41" fillId="0" borderId="89" xfId="0" applyFont="1" applyBorder="1" applyAlignment="1">
      <alignment vertical="center"/>
    </xf>
    <xf numFmtId="0" fontId="41" fillId="0" borderId="90" xfId="0" applyFont="1" applyBorder="1" applyAlignment="1">
      <alignment vertical="center" wrapText="1"/>
    </xf>
    <xf numFmtId="0" fontId="42" fillId="25" borderId="91" xfId="0" applyFont="1" applyFill="1" applyBorder="1" applyAlignment="1">
      <alignment vertical="center" wrapText="1"/>
    </xf>
    <xf numFmtId="0" fontId="41" fillId="0" borderId="77" xfId="0" applyFont="1" applyBorder="1" applyAlignment="1">
      <alignment vertical="center"/>
    </xf>
    <xf numFmtId="0" fontId="41" fillId="0" borderId="81" xfId="0" applyFont="1" applyFill="1" applyBorder="1" applyAlignment="1">
      <alignment vertical="center"/>
    </xf>
    <xf numFmtId="0" fontId="42" fillId="17" borderId="92" xfId="0" applyFont="1" applyFill="1" applyBorder="1" applyAlignment="1">
      <alignment vertical="center" wrapText="1"/>
    </xf>
    <xf numFmtId="0" fontId="42" fillId="17" borderId="83" xfId="0" applyFont="1" applyFill="1" applyBorder="1" applyAlignment="1">
      <alignment vertical="center"/>
    </xf>
    <xf numFmtId="0" fontId="42" fillId="17" borderId="84" xfId="0" applyFont="1" applyFill="1" applyBorder="1" applyAlignment="1">
      <alignment vertical="center"/>
    </xf>
    <xf numFmtId="0" fontId="41" fillId="0" borderId="79" xfId="0" applyFont="1" applyBorder="1" applyAlignment="1">
      <alignment vertical="center" wrapText="1"/>
    </xf>
    <xf numFmtId="2" fontId="42" fillId="23" borderId="26" xfId="0" applyNumberFormat="1" applyFont="1" applyFill="1" applyBorder="1" applyAlignment="1">
      <alignment vertical="center"/>
    </xf>
    <xf numFmtId="0" fontId="42" fillId="0" borderId="79" xfId="0" applyFont="1" applyBorder="1" applyAlignment="1">
      <alignment vertical="center" wrapText="1"/>
    </xf>
    <xf numFmtId="0" fontId="41" fillId="0" borderId="27" xfId="0" applyFont="1" applyFill="1" applyBorder="1" applyAlignment="1">
      <alignment vertical="center" wrapText="1"/>
    </xf>
    <xf numFmtId="0" fontId="42" fillId="0" borderId="92" xfId="0" applyFont="1" applyFill="1" applyBorder="1" applyAlignment="1">
      <alignment vertical="top" wrapText="1"/>
    </xf>
    <xf numFmtId="0" fontId="42" fillId="0" borderId="27" xfId="0" applyFont="1" applyBorder="1" applyAlignment="1">
      <alignment vertical="center" wrapText="1"/>
    </xf>
    <xf numFmtId="0" fontId="42" fillId="0" borderId="23" xfId="0" applyFont="1" applyFill="1" applyBorder="1" applyAlignment="1">
      <alignment vertical="top" wrapText="1"/>
    </xf>
    <xf numFmtId="0" fontId="42" fillId="0" borderId="74" xfId="0" applyFont="1" applyBorder="1" applyAlignment="1">
      <alignment vertical="center" wrapText="1"/>
    </xf>
    <xf numFmtId="0" fontId="41" fillId="0" borderId="19" xfId="0" applyFont="1" applyFill="1" applyBorder="1" applyAlignment="1">
      <alignment vertical="center" wrapText="1"/>
    </xf>
    <xf numFmtId="0" fontId="42" fillId="0" borderId="83" xfId="0" applyFont="1" applyFill="1" applyBorder="1" applyAlignment="1">
      <alignment vertical="center"/>
    </xf>
    <xf numFmtId="0" fontId="42" fillId="0" borderId="83" xfId="0" applyFont="1" applyFill="1" applyBorder="1" applyAlignment="1">
      <alignment vertical="center" wrapText="1"/>
    </xf>
    <xf numFmtId="0" fontId="42" fillId="17" borderId="75" xfId="0" applyFont="1" applyFill="1" applyBorder="1" applyAlignment="1">
      <alignment vertical="center" wrapText="1"/>
    </xf>
    <xf numFmtId="2" fontId="43" fillId="17" borderId="65" xfId="0" applyNumberFormat="1" applyFont="1" applyFill="1" applyBorder="1" applyAlignment="1">
      <alignment vertical="center"/>
    </xf>
    <xf numFmtId="2" fontId="43" fillId="17" borderId="75" xfId="0" applyNumberFormat="1" applyFont="1" applyFill="1" applyBorder="1" applyAlignment="1">
      <alignment vertical="center"/>
    </xf>
    <xf numFmtId="0" fontId="41" fillId="0" borderId="20" xfId="0" applyFont="1" applyBorder="1" applyAlignment="1">
      <alignment vertical="center" wrapText="1"/>
    </xf>
    <xf numFmtId="2" fontId="41" fillId="0" borderId="10" xfId="0" applyNumberFormat="1" applyFont="1" applyBorder="1" applyAlignment="1">
      <alignment vertical="center"/>
    </xf>
    <xf numFmtId="0" fontId="42" fillId="23" borderId="14" xfId="0" applyFont="1" applyFill="1" applyBorder="1" applyAlignment="1">
      <alignment vertical="center"/>
    </xf>
    <xf numFmtId="0" fontId="42" fillId="23" borderId="93" xfId="0" applyFont="1" applyFill="1" applyBorder="1" applyAlignment="1">
      <alignment vertical="center"/>
    </xf>
    <xf numFmtId="0" fontId="42" fillId="0" borderId="93" xfId="0" applyFont="1" applyFill="1" applyBorder="1" applyAlignment="1">
      <alignment vertical="center"/>
    </xf>
    <xf numFmtId="0" fontId="42" fillId="0" borderId="93" xfId="0" applyFont="1" applyFill="1" applyBorder="1" applyAlignment="1">
      <alignment vertical="center" wrapText="1"/>
    </xf>
    <xf numFmtId="0" fontId="42" fillId="23" borderId="0" xfId="0" applyFont="1" applyFill="1" applyBorder="1" applyAlignment="1">
      <alignment vertical="center" wrapText="1"/>
    </xf>
    <xf numFmtId="2" fontId="42" fillId="23" borderId="14" xfId="0" applyNumberFormat="1" applyFont="1" applyFill="1" applyBorder="1" applyAlignment="1">
      <alignment vertical="center"/>
    </xf>
    <xf numFmtId="2" fontId="42" fillId="23" borderId="0" xfId="0" applyNumberFormat="1" applyFont="1" applyFill="1" applyBorder="1" applyAlignment="1">
      <alignment vertical="center"/>
    </xf>
    <xf numFmtId="2" fontId="42" fillId="23" borderId="22" xfId="0" applyNumberFormat="1" applyFont="1" applyFill="1" applyBorder="1" applyAlignment="1">
      <alignment vertical="center"/>
    </xf>
    <xf numFmtId="0" fontId="42" fillId="23" borderId="84" xfId="0" applyFont="1" applyFill="1" applyBorder="1" applyAlignment="1">
      <alignment vertical="center"/>
    </xf>
    <xf numFmtId="0" fontId="42" fillId="0" borderId="84" xfId="0" applyFont="1" applyFill="1" applyBorder="1" applyAlignment="1">
      <alignment vertical="center"/>
    </xf>
    <xf numFmtId="0" fontId="42" fillId="0" borderId="94" xfId="0" applyFont="1" applyFill="1" applyBorder="1" applyAlignment="1">
      <alignment vertical="center" wrapText="1"/>
    </xf>
    <xf numFmtId="2" fontId="41" fillId="0" borderId="0" xfId="0" applyNumberFormat="1" applyFont="1" applyBorder="1" applyAlignment="1">
      <alignment vertical="center"/>
    </xf>
    <xf numFmtId="0" fontId="41" fillId="0" borderId="95" xfId="0" applyFont="1" applyFill="1" applyBorder="1" applyAlignment="1">
      <alignment vertical="center"/>
    </xf>
    <xf numFmtId="0" fontId="41" fillId="0" borderId="81" xfId="0" applyFont="1" applyFill="1" applyBorder="1" applyAlignment="1">
      <alignment vertical="center" wrapText="1"/>
    </xf>
    <xf numFmtId="2" fontId="41" fillId="0" borderId="95" xfId="0" applyNumberFormat="1" applyFont="1" applyFill="1" applyBorder="1" applyAlignment="1">
      <alignment vertical="center"/>
    </xf>
    <xf numFmtId="2" fontId="41" fillId="0" borderId="96" xfId="0" applyNumberFormat="1" applyFont="1" applyBorder="1" applyAlignment="1">
      <alignment vertical="center"/>
    </xf>
    <xf numFmtId="2" fontId="41" fillId="0" borderId="81" xfId="0" applyNumberFormat="1" applyFont="1" applyBorder="1" applyAlignment="1">
      <alignment vertical="center"/>
    </xf>
    <xf numFmtId="0" fontId="42" fillId="23" borderId="13" xfId="0" applyFont="1" applyFill="1" applyBorder="1" applyAlignment="1">
      <alignment vertical="center"/>
    </xf>
    <xf numFmtId="0" fontId="42" fillId="25" borderId="78" xfId="0" applyFont="1" applyFill="1" applyBorder="1" applyAlignment="1">
      <alignment vertical="center"/>
    </xf>
    <xf numFmtId="0" fontId="42" fillId="25" borderId="13" xfId="0" applyFont="1" applyFill="1" applyBorder="1" applyAlignment="1">
      <alignment vertical="center"/>
    </xf>
    <xf numFmtId="2" fontId="42" fillId="0" borderId="26" xfId="0" applyNumberFormat="1" applyFont="1" applyFill="1" applyBorder="1" applyAlignment="1">
      <alignment vertical="center"/>
    </xf>
    <xf numFmtId="0" fontId="42" fillId="17" borderId="23" xfId="0" applyFont="1" applyFill="1" applyBorder="1" applyAlignment="1">
      <alignment vertical="center"/>
    </xf>
    <xf numFmtId="0" fontId="42" fillId="17" borderId="13" xfId="0" applyFont="1" applyFill="1" applyBorder="1" applyAlignment="1">
      <alignment vertical="center"/>
    </xf>
    <xf numFmtId="0" fontId="42" fillId="18" borderId="29" xfId="0" applyFont="1" applyFill="1" applyBorder="1" applyAlignment="1">
      <alignment vertical="center"/>
    </xf>
    <xf numFmtId="0" fontId="42" fillId="18" borderId="97" xfId="0" applyFont="1" applyFill="1" applyBorder="1" applyAlignment="1">
      <alignment vertical="center"/>
    </xf>
    <xf numFmtId="0" fontId="42" fillId="0" borderId="97" xfId="0" applyFont="1" applyFill="1" applyBorder="1" applyAlignment="1">
      <alignment vertical="center"/>
    </xf>
    <xf numFmtId="0" fontId="42" fillId="18" borderId="98" xfId="0" applyFont="1" applyFill="1" applyBorder="1" applyAlignment="1">
      <alignment vertical="center"/>
    </xf>
    <xf numFmtId="2" fontId="43" fillId="18" borderId="88" xfId="0" applyNumberFormat="1" applyFont="1" applyFill="1" applyBorder="1" applyAlignment="1">
      <alignment vertical="center"/>
    </xf>
    <xf numFmtId="2" fontId="43" fillId="18" borderId="98" xfId="0" applyNumberFormat="1" applyFont="1" applyFill="1" applyBorder="1" applyAlignment="1">
      <alignment vertical="center"/>
    </xf>
    <xf numFmtId="0" fontId="41" fillId="0" borderId="99" xfId="0" applyFont="1" applyBorder="1" applyAlignment="1">
      <alignment vertical="center" wrapText="1"/>
    </xf>
    <xf numFmtId="0" fontId="41" fillId="0" borderId="70" xfId="0" applyFont="1" applyBorder="1" applyAlignment="1">
      <alignment vertical="center" wrapText="1"/>
    </xf>
    <xf numFmtId="0" fontId="6" fillId="0" borderId="27" xfId="0" applyFont="1" applyFill="1" applyBorder="1" applyAlignment="1">
      <alignment vertical="center"/>
    </xf>
    <xf numFmtId="2" fontId="41" fillId="0" borderId="20" xfId="0" applyNumberFormat="1" applyFont="1" applyFill="1" applyBorder="1" applyAlignment="1">
      <alignment vertical="center"/>
    </xf>
    <xf numFmtId="0" fontId="50" fillId="0" borderId="0" xfId="0" applyFont="1" applyFill="1"/>
    <xf numFmtId="2" fontId="50" fillId="0" borderId="20" xfId="0" applyNumberFormat="1" applyFont="1" applyFill="1" applyBorder="1" applyAlignment="1">
      <alignment vertical="center"/>
    </xf>
    <xf numFmtId="167" fontId="50" fillId="0" borderId="20" xfId="0" applyNumberFormat="1" applyFont="1" applyFill="1" applyBorder="1" applyAlignment="1">
      <alignment vertical="center"/>
    </xf>
    <xf numFmtId="0" fontId="41" fillId="0" borderId="100" xfId="0" applyFont="1" applyBorder="1" applyAlignment="1">
      <alignment vertical="center"/>
    </xf>
    <xf numFmtId="0" fontId="42" fillId="0" borderId="10" xfId="0" pivotButton="1" applyFont="1" applyBorder="1" applyAlignment="1">
      <alignment vertical="top" wrapText="1"/>
    </xf>
    <xf numFmtId="0" fontId="42" fillId="0" borderId="10" xfId="0" applyFont="1" applyFill="1" applyBorder="1" applyAlignment="1">
      <alignment vertical="top" wrapText="1"/>
    </xf>
    <xf numFmtId="0" fontId="42" fillId="21" borderId="101" xfId="0" applyFont="1" applyFill="1" applyBorder="1" applyAlignment="1">
      <alignment horizontal="center" vertical="center" wrapText="1"/>
    </xf>
    <xf numFmtId="0" fontId="42" fillId="20" borderId="102" xfId="0" applyFont="1" applyFill="1" applyBorder="1" applyAlignment="1">
      <alignment horizontal="center" vertical="center" wrapText="1"/>
    </xf>
    <xf numFmtId="0" fontId="42" fillId="22" borderId="102" xfId="0" applyFont="1" applyFill="1" applyBorder="1" applyAlignment="1">
      <alignment horizontal="center" vertical="center" wrapText="1"/>
    </xf>
    <xf numFmtId="0" fontId="42" fillId="19" borderId="103" xfId="0" applyFont="1" applyFill="1" applyBorder="1" applyAlignment="1">
      <alignment horizontal="center" vertical="center" wrapText="1"/>
    </xf>
    <xf numFmtId="0" fontId="42" fillId="0" borderId="62" xfId="0" applyFont="1" applyBorder="1" applyAlignment="1">
      <alignment horizontal="center" vertical="center" wrapText="1"/>
    </xf>
    <xf numFmtId="0" fontId="41" fillId="0" borderId="79" xfId="0" applyFont="1" applyFill="1" applyBorder="1" applyAlignment="1">
      <alignment vertical="center"/>
    </xf>
    <xf numFmtId="0" fontId="42" fillId="0" borderId="104" xfId="0" applyFont="1" applyFill="1" applyBorder="1" applyAlignment="1">
      <alignment vertical="center"/>
    </xf>
    <xf numFmtId="0" fontId="41" fillId="0" borderId="105" xfId="0" applyFont="1" applyFill="1" applyBorder="1" applyAlignment="1">
      <alignment vertical="center" wrapText="1"/>
    </xf>
    <xf numFmtId="0" fontId="41" fillId="0" borderId="21" xfId="0" applyFont="1" applyFill="1" applyBorder="1" applyAlignment="1">
      <alignment vertical="center"/>
    </xf>
    <xf numFmtId="0" fontId="40" fillId="0" borderId="10" xfId="0" applyFont="1" applyFill="1" applyBorder="1" applyAlignment="1">
      <alignment vertical="center" wrapText="1"/>
    </xf>
    <xf numFmtId="0" fontId="40" fillId="0" borderId="10" xfId="0" applyFont="1" applyFill="1" applyBorder="1" applyAlignment="1">
      <alignment vertical="center"/>
    </xf>
    <xf numFmtId="0" fontId="40" fillId="0" borderId="0" xfId="0" applyFont="1" applyFill="1"/>
    <xf numFmtId="2" fontId="40" fillId="0" borderId="20" xfId="0" applyNumberFormat="1" applyFont="1" applyFill="1" applyBorder="1" applyAlignment="1">
      <alignment vertical="center"/>
    </xf>
    <xf numFmtId="167" fontId="40" fillId="0" borderId="20" xfId="0" applyNumberFormat="1" applyFont="1" applyFill="1" applyBorder="1" applyAlignment="1">
      <alignment vertical="center"/>
    </xf>
    <xf numFmtId="167" fontId="41" fillId="0" borderId="20" xfId="0" applyNumberFormat="1" applyFont="1" applyFill="1" applyBorder="1" applyAlignment="1">
      <alignment vertical="center"/>
    </xf>
    <xf numFmtId="0" fontId="40" fillId="0" borderId="10" xfId="0" applyFont="1" applyFill="1" applyBorder="1" applyAlignment="1">
      <alignment horizontal="left" vertical="center" wrapText="1"/>
    </xf>
    <xf numFmtId="2" fontId="40" fillId="0" borderId="13" xfId="0" applyNumberFormat="1" applyFont="1" applyBorder="1" applyAlignment="1">
      <alignment vertical="center"/>
    </xf>
    <xf numFmtId="2" fontId="40" fillId="0" borderId="13" xfId="0" applyNumberFormat="1" applyFont="1" applyFill="1" applyBorder="1" applyAlignment="1">
      <alignment vertical="center"/>
    </xf>
    <xf numFmtId="2" fontId="40" fillId="0" borderId="75" xfId="0" applyNumberFormat="1" applyFont="1" applyBorder="1" applyAlignment="1">
      <alignment vertical="center"/>
    </xf>
    <xf numFmtId="0" fontId="40" fillId="0" borderId="65" xfId="0" applyFont="1" applyFill="1" applyBorder="1" applyAlignment="1">
      <alignment vertical="center" wrapText="1"/>
    </xf>
    <xf numFmtId="0" fontId="0" fillId="0" borderId="120" xfId="0" pivotButton="1" applyBorder="1"/>
    <xf numFmtId="0" fontId="0" fillId="0" borderId="121" xfId="0" applyBorder="1"/>
    <xf numFmtId="0" fontId="0" fillId="0" borderId="122" xfId="0" applyBorder="1"/>
    <xf numFmtId="0" fontId="0" fillId="0" borderId="120" xfId="0" applyBorder="1"/>
    <xf numFmtId="0" fontId="0" fillId="0" borderId="123" xfId="0" applyBorder="1"/>
    <xf numFmtId="0" fontId="0" fillId="0" borderId="124" xfId="0" applyBorder="1"/>
    <xf numFmtId="0" fontId="0" fillId="0" borderId="120" xfId="0" applyFill="1" applyBorder="1"/>
    <xf numFmtId="0" fontId="0" fillId="0" borderId="124" xfId="0" applyFill="1" applyBorder="1"/>
    <xf numFmtId="0" fontId="0" fillId="0" borderId="120" xfId="0" applyBorder="1" applyAlignment="1">
      <alignment horizontal="center" textRotation="90" wrapText="1"/>
    </xf>
    <xf numFmtId="0" fontId="0" fillId="0" borderId="123" xfId="0" applyBorder="1" applyAlignment="1">
      <alignment horizontal="center" textRotation="90" wrapText="1"/>
    </xf>
    <xf numFmtId="0" fontId="21" fillId="0" borderId="10" xfId="0" applyFont="1" applyBorder="1" applyAlignment="1">
      <alignment horizontal="left" vertical="center" wrapText="1"/>
    </xf>
    <xf numFmtId="0" fontId="6" fillId="0" borderId="10" xfId="0" applyFont="1" applyFill="1" applyBorder="1" applyAlignment="1">
      <alignment vertical="center"/>
    </xf>
    <xf numFmtId="0" fontId="6" fillId="0" borderId="10" xfId="0" applyFont="1" applyFill="1" applyBorder="1" applyAlignment="1">
      <alignment vertical="center" wrapText="1"/>
    </xf>
    <xf numFmtId="0" fontId="6" fillId="0" borderId="65" xfId="0" applyFont="1" applyFill="1" applyBorder="1" applyAlignment="1">
      <alignment vertical="center" wrapText="1"/>
    </xf>
    <xf numFmtId="2" fontId="51" fillId="0" borderId="10" xfId="0" applyNumberFormat="1" applyFont="1" applyFill="1" applyBorder="1" applyAlignment="1">
      <alignment horizontal="center" vertical="center"/>
    </xf>
    <xf numFmtId="2" fontId="51" fillId="0" borderId="13" xfId="0" applyNumberFormat="1" applyFont="1" applyFill="1" applyBorder="1" applyAlignment="1">
      <alignment horizontal="center" vertical="center"/>
    </xf>
    <xf numFmtId="2" fontId="43" fillId="0" borderId="20" xfId="0" applyNumberFormat="1" applyFont="1" applyFill="1" applyBorder="1" applyAlignment="1">
      <alignment horizontal="center" vertical="center"/>
    </xf>
    <xf numFmtId="2" fontId="51" fillId="0" borderId="65" xfId="0" applyNumberFormat="1" applyFont="1" applyFill="1" applyBorder="1" applyAlignment="1">
      <alignment horizontal="center" vertical="center"/>
    </xf>
    <xf numFmtId="2" fontId="51" fillId="0" borderId="75" xfId="0" applyNumberFormat="1" applyFont="1" applyFill="1" applyBorder="1" applyAlignment="1">
      <alignment horizontal="center" vertical="center"/>
    </xf>
    <xf numFmtId="2" fontId="41" fillId="0" borderId="105" xfId="0" applyNumberFormat="1" applyFont="1" applyFill="1" applyBorder="1" applyAlignment="1">
      <alignment vertical="center"/>
    </xf>
    <xf numFmtId="2" fontId="41" fillId="0" borderId="63" xfId="0" applyNumberFormat="1" applyFont="1" applyBorder="1" applyAlignment="1">
      <alignment vertical="center"/>
    </xf>
    <xf numFmtId="2" fontId="41" fillId="0" borderId="77" xfId="0" applyNumberFormat="1" applyFont="1" applyBorder="1" applyAlignment="1">
      <alignment vertical="center"/>
    </xf>
    <xf numFmtId="0" fontId="41" fillId="0" borderId="73" xfId="0" applyFont="1" applyFill="1" applyBorder="1" applyAlignment="1">
      <alignment vertical="center" wrapText="1"/>
    </xf>
    <xf numFmtId="0" fontId="40" fillId="0" borderId="81" xfId="0" applyFont="1" applyFill="1" applyBorder="1" applyAlignment="1">
      <alignment vertical="center"/>
    </xf>
    <xf numFmtId="0" fontId="21" fillId="36" borderId="29" xfId="0" applyFont="1" applyFill="1" applyBorder="1" applyAlignment="1">
      <alignment vertical="center"/>
    </xf>
    <xf numFmtId="2" fontId="43" fillId="36" borderId="88" xfId="0" applyNumberFormat="1" applyFont="1" applyFill="1" applyBorder="1" applyAlignment="1">
      <alignment horizontal="center" vertical="center"/>
    </xf>
    <xf numFmtId="2" fontId="43" fillId="36" borderId="98" xfId="0" applyNumberFormat="1" applyFont="1" applyFill="1" applyBorder="1" applyAlignment="1">
      <alignment horizontal="center" vertical="center"/>
    </xf>
    <xf numFmtId="2" fontId="44" fillId="36" borderId="61" xfId="0" applyNumberFormat="1" applyFont="1" applyFill="1" applyBorder="1" applyAlignment="1">
      <alignment horizontal="center" vertical="center"/>
    </xf>
    <xf numFmtId="0" fontId="0" fillId="0" borderId="131" xfId="0" applyBorder="1"/>
    <xf numFmtId="0" fontId="52" fillId="33" borderId="125" xfId="0" applyFont="1" applyFill="1" applyBorder="1" applyAlignment="1">
      <alignment vertical="center"/>
    </xf>
    <xf numFmtId="0" fontId="52" fillId="33" borderId="130" xfId="0" applyFont="1" applyFill="1" applyBorder="1" applyAlignment="1">
      <alignment vertical="center"/>
    </xf>
    <xf numFmtId="2" fontId="52" fillId="33" borderId="125" xfId="0" applyNumberFormat="1" applyFont="1" applyFill="1" applyBorder="1" applyAlignment="1">
      <alignment horizontal="center" vertical="center"/>
    </xf>
    <xf numFmtId="2" fontId="52" fillId="33" borderId="128" xfId="0" applyNumberFormat="1" applyFont="1" applyFill="1" applyBorder="1" applyAlignment="1">
      <alignment horizontal="center" vertical="center"/>
    </xf>
    <xf numFmtId="2" fontId="52" fillId="33" borderId="129" xfId="0" applyNumberFormat="1" applyFont="1" applyFill="1" applyBorder="1" applyAlignment="1">
      <alignment horizontal="center" vertical="center"/>
    </xf>
    <xf numFmtId="0" fontId="39" fillId="0" borderId="129" xfId="0" pivotButton="1" applyFont="1" applyBorder="1"/>
    <xf numFmtId="0" fontId="39" fillId="0" borderId="129" xfId="0" applyFont="1" applyBorder="1"/>
    <xf numFmtId="0" fontId="52" fillId="0" borderId="120" xfId="0" pivotButton="1" applyFont="1" applyBorder="1" applyAlignment="1">
      <alignment wrapText="1"/>
    </xf>
    <xf numFmtId="0" fontId="52" fillId="0" borderId="121" xfId="0" applyFont="1" applyBorder="1" applyAlignment="1">
      <alignment wrapText="1"/>
    </xf>
    <xf numFmtId="0" fontId="52" fillId="0" borderId="122" xfId="0" applyFont="1" applyBorder="1" applyAlignment="1">
      <alignment wrapText="1"/>
    </xf>
    <xf numFmtId="0" fontId="52" fillId="0" borderId="120" xfId="0" pivotButton="1" applyFont="1" applyBorder="1" applyAlignment="1">
      <alignment vertical="center" wrapText="1"/>
    </xf>
    <xf numFmtId="0" fontId="52" fillId="0" borderId="126" xfId="0" applyFont="1" applyBorder="1" applyAlignment="1">
      <alignment horizontal="center" vertical="center" wrapText="1"/>
    </xf>
    <xf numFmtId="0" fontId="39" fillId="0" borderId="120" xfId="0" applyFont="1" applyBorder="1"/>
    <xf numFmtId="2" fontId="39" fillId="0" borderId="120" xfId="0" applyNumberFormat="1" applyFont="1" applyBorder="1" applyAlignment="1">
      <alignment horizontal="center" vertical="center"/>
    </xf>
    <xf numFmtId="2" fontId="39" fillId="0" borderId="123" xfId="0" applyNumberFormat="1" applyFont="1" applyBorder="1" applyAlignment="1">
      <alignment horizontal="center" vertical="center"/>
    </xf>
    <xf numFmtId="2" fontId="52" fillId="0" borderId="126" xfId="0" applyNumberFormat="1" applyFont="1" applyBorder="1" applyAlignment="1">
      <alignment horizontal="center" vertical="center"/>
    </xf>
    <xf numFmtId="0" fontId="39" fillId="0" borderId="124" xfId="0" applyFont="1" applyBorder="1"/>
    <xf numFmtId="2" fontId="39" fillId="0" borderId="124" xfId="0" applyNumberFormat="1" applyFont="1" applyBorder="1" applyAlignment="1">
      <alignment horizontal="center" vertical="center"/>
    </xf>
    <xf numFmtId="2" fontId="39" fillId="0" borderId="0" xfId="0" applyNumberFormat="1" applyFont="1" applyAlignment="1">
      <alignment horizontal="center" vertical="center"/>
    </xf>
    <xf numFmtId="2" fontId="52" fillId="0" borderId="127" xfId="0" applyNumberFormat="1" applyFont="1" applyBorder="1" applyAlignment="1">
      <alignment horizontal="center" vertical="center"/>
    </xf>
    <xf numFmtId="0" fontId="52" fillId="34" borderId="120" xfId="0" applyFont="1" applyFill="1" applyBorder="1" applyAlignment="1">
      <alignment vertical="center"/>
    </xf>
    <xf numFmtId="0" fontId="52" fillId="34" borderId="121" xfId="0" applyFont="1" applyFill="1" applyBorder="1" applyAlignment="1">
      <alignment vertical="center"/>
    </xf>
    <xf numFmtId="2" fontId="52" fillId="34" borderId="120" xfId="0" applyNumberFormat="1" applyFont="1" applyFill="1" applyBorder="1" applyAlignment="1">
      <alignment horizontal="center" vertical="center"/>
    </xf>
    <xf numFmtId="2" fontId="52" fillId="34" borderId="126" xfId="0" applyNumberFormat="1" applyFont="1" applyFill="1" applyBorder="1" applyAlignment="1">
      <alignment horizontal="center" vertical="center"/>
    </xf>
    <xf numFmtId="0" fontId="39" fillId="0" borderId="131" xfId="0" applyFont="1" applyBorder="1"/>
    <xf numFmtId="0" fontId="52" fillId="34" borderId="120" xfId="0" applyFont="1" applyFill="1" applyBorder="1"/>
    <xf numFmtId="0" fontId="52" fillId="34" borderId="121" xfId="0" applyFont="1" applyFill="1" applyBorder="1"/>
    <xf numFmtId="0" fontId="53" fillId="34" borderId="120" xfId="0" applyFont="1" applyFill="1" applyBorder="1" applyAlignment="1">
      <alignment vertical="center"/>
    </xf>
    <xf numFmtId="0" fontId="53" fillId="34" borderId="121" xfId="0" applyFont="1" applyFill="1" applyBorder="1" applyAlignment="1">
      <alignment vertical="center"/>
    </xf>
    <xf numFmtId="170" fontId="31" fillId="0" borderId="120" xfId="0" applyNumberFormat="1" applyFont="1" applyBorder="1" applyAlignment="1">
      <alignment horizontal="center" vertical="center"/>
    </xf>
    <xf numFmtId="170" fontId="31" fillId="0" borderId="123" xfId="0" applyNumberFormat="1" applyFont="1" applyBorder="1" applyAlignment="1">
      <alignment horizontal="center" vertical="center"/>
    </xf>
    <xf numFmtId="170" fontId="28" fillId="0" borderId="126" xfId="0" applyNumberFormat="1" applyFont="1" applyBorder="1" applyAlignment="1">
      <alignment horizontal="center" vertical="center"/>
    </xf>
    <xf numFmtId="170" fontId="31" fillId="0" borderId="124" xfId="0" applyNumberFormat="1" applyFont="1" applyBorder="1" applyAlignment="1">
      <alignment horizontal="center" vertical="center"/>
    </xf>
    <xf numFmtId="170" fontId="31" fillId="0" borderId="0" xfId="0" applyNumberFormat="1" applyFont="1" applyAlignment="1">
      <alignment horizontal="center" vertical="center"/>
    </xf>
    <xf numFmtId="170" fontId="28" fillId="0" borderId="127" xfId="0" applyNumberFormat="1" applyFont="1" applyBorder="1" applyAlignment="1">
      <alignment horizontal="center" vertical="center"/>
    </xf>
    <xf numFmtId="170" fontId="28" fillId="34" borderId="120" xfId="0" applyNumberFormat="1" applyFont="1" applyFill="1" applyBorder="1" applyAlignment="1">
      <alignment horizontal="center" vertical="center"/>
    </xf>
    <xf numFmtId="170" fontId="28" fillId="34" borderId="123" xfId="0" applyNumberFormat="1" applyFont="1" applyFill="1" applyBorder="1" applyAlignment="1">
      <alignment horizontal="center" vertical="center"/>
    </xf>
    <xf numFmtId="170" fontId="28" fillId="34" borderId="126" xfId="0" applyNumberFormat="1" applyFont="1" applyFill="1" applyBorder="1" applyAlignment="1">
      <alignment horizontal="center" vertical="center"/>
    </xf>
    <xf numFmtId="0" fontId="28" fillId="0" borderId="120" xfId="0" pivotButton="1" applyFont="1" applyBorder="1" applyAlignment="1">
      <alignment vertical="center" wrapText="1"/>
    </xf>
    <xf numFmtId="0" fontId="31" fillId="0" borderId="120" xfId="0" applyFont="1" applyBorder="1" applyAlignment="1">
      <alignment vertical="center" wrapText="1"/>
    </xf>
    <xf numFmtId="0" fontId="31" fillId="0" borderId="131" xfId="0" applyFont="1" applyBorder="1" applyAlignment="1">
      <alignment vertical="center" wrapText="1"/>
    </xf>
    <xf numFmtId="0" fontId="28" fillId="0" borderId="126" xfId="0" applyFont="1" applyBorder="1" applyAlignment="1">
      <alignment horizontal="center" vertical="center" wrapText="1"/>
    </xf>
    <xf numFmtId="0" fontId="28" fillId="31" borderId="123" xfId="0" applyFont="1" applyFill="1" applyBorder="1" applyAlignment="1">
      <alignment horizontal="center" vertical="center" wrapText="1"/>
    </xf>
    <xf numFmtId="0" fontId="28" fillId="30" borderId="120" xfId="0" applyFont="1" applyFill="1" applyBorder="1" applyAlignment="1">
      <alignment horizontal="center" vertical="center" wrapText="1"/>
    </xf>
    <xf numFmtId="0" fontId="28" fillId="32" borderId="123" xfId="0" applyFont="1" applyFill="1" applyBorder="1" applyAlignment="1">
      <alignment horizontal="center" vertical="center" wrapText="1"/>
    </xf>
    <xf numFmtId="0" fontId="28" fillId="33" borderId="123" xfId="0" applyFont="1" applyFill="1" applyBorder="1" applyAlignment="1">
      <alignment horizontal="center" vertical="center" wrapText="1"/>
    </xf>
    <xf numFmtId="170" fontId="28" fillId="0" borderId="128" xfId="0" applyNumberFormat="1" applyFont="1" applyFill="1" applyBorder="1" applyAlignment="1">
      <alignment horizontal="center" vertical="center"/>
    </xf>
    <xf numFmtId="0" fontId="28" fillId="0" borderId="125" xfId="0" applyFont="1" applyFill="1" applyBorder="1" applyAlignment="1">
      <alignment vertical="center"/>
    </xf>
    <xf numFmtId="0" fontId="28" fillId="0" borderId="130" xfId="0" applyFont="1" applyFill="1" applyBorder="1" applyAlignment="1">
      <alignment vertical="center"/>
    </xf>
    <xf numFmtId="169" fontId="28" fillId="0" borderId="128" xfId="0" applyNumberFormat="1" applyFont="1" applyFill="1" applyBorder="1" applyAlignment="1">
      <alignment horizontal="center" vertical="center"/>
    </xf>
    <xf numFmtId="169" fontId="28" fillId="0" borderId="125" xfId="0" applyNumberFormat="1" applyFont="1" applyFill="1" applyBorder="1" applyAlignment="1">
      <alignment horizontal="center" vertical="center"/>
    </xf>
    <xf numFmtId="169" fontId="28" fillId="0" borderId="129" xfId="0" applyNumberFormat="1" applyFont="1" applyFill="1" applyBorder="1" applyAlignment="1">
      <alignment horizontal="center" vertical="center"/>
    </xf>
    <xf numFmtId="0" fontId="54" fillId="0" borderId="120" xfId="0" applyFont="1" applyBorder="1" applyAlignment="1">
      <alignment vertical="center" wrapText="1"/>
    </xf>
    <xf numFmtId="0" fontId="54" fillId="0" borderId="131" xfId="0" applyFont="1" applyBorder="1" applyAlignment="1">
      <alignment vertical="center" wrapText="1"/>
    </xf>
    <xf numFmtId="0" fontId="54" fillId="0" borderId="131" xfId="0" applyFont="1" applyFill="1" applyBorder="1" applyAlignment="1">
      <alignment vertical="center" wrapText="1"/>
    </xf>
    <xf numFmtId="0" fontId="39" fillId="0" borderId="120" xfId="0" applyFont="1" applyBorder="1" applyAlignment="1">
      <alignment wrapText="1"/>
    </xf>
    <xf numFmtId="0" fontId="39" fillId="0" borderId="131" xfId="0" applyFont="1" applyBorder="1" applyAlignment="1">
      <alignment wrapText="1"/>
    </xf>
    <xf numFmtId="0" fontId="31" fillId="0" borderId="131" xfId="0" applyFont="1" applyFill="1" applyBorder="1" applyAlignment="1">
      <alignment vertical="center" wrapText="1"/>
    </xf>
    <xf numFmtId="0" fontId="39" fillId="0" borderId="121" xfId="0" pivotButton="1" applyFont="1" applyBorder="1"/>
    <xf numFmtId="0" fontId="52" fillId="0" borderId="131" xfId="0" applyFont="1" applyBorder="1" applyAlignment="1">
      <alignment wrapText="1"/>
    </xf>
    <xf numFmtId="0" fontId="52" fillId="0" borderId="106" xfId="0" applyFont="1" applyBorder="1" applyAlignment="1">
      <alignment wrapText="1"/>
    </xf>
    <xf numFmtId="0" fontId="39" fillId="0" borderId="120" xfId="0" pivotButton="1" applyFont="1" applyBorder="1"/>
    <xf numFmtId="0" fontId="39" fillId="0" borderId="123" xfId="0" applyFont="1" applyBorder="1"/>
    <xf numFmtId="0" fontId="52" fillId="0" borderId="132" xfId="0" applyFont="1" applyBorder="1" applyAlignment="1">
      <alignment horizontal="center" vertical="center" wrapText="1"/>
    </xf>
    <xf numFmtId="0" fontId="52" fillId="0" borderId="129" xfId="0" pivotButton="1" applyFont="1" applyBorder="1" applyAlignment="1">
      <alignment vertical="center"/>
    </xf>
    <xf numFmtId="0" fontId="39" fillId="0" borderId="129" xfId="0" applyFont="1" applyBorder="1" applyAlignment="1">
      <alignment vertical="center"/>
    </xf>
    <xf numFmtId="0" fontId="52" fillId="0" borderId="121" xfId="0" applyFont="1" applyBorder="1" applyAlignment="1">
      <alignment vertical="center" wrapText="1"/>
    </xf>
    <xf numFmtId="0" fontId="52" fillId="0" borderId="122" xfId="0" applyFont="1" applyBorder="1" applyAlignment="1">
      <alignment vertical="center" wrapText="1"/>
    </xf>
    <xf numFmtId="0" fontId="52" fillId="0" borderId="120" xfId="0" pivotButton="1" applyFont="1" applyBorder="1"/>
    <xf numFmtId="0" fontId="52" fillId="35" borderId="120" xfId="0" applyFont="1" applyFill="1" applyBorder="1" applyAlignment="1">
      <alignment horizontal="center" vertical="center" wrapText="1"/>
    </xf>
    <xf numFmtId="0" fontId="52" fillId="35" borderId="121" xfId="0" applyFont="1" applyFill="1" applyBorder="1" applyAlignment="1">
      <alignment horizontal="center" vertical="center" wrapText="1"/>
    </xf>
    <xf numFmtId="0" fontId="52" fillId="35" borderId="120" xfId="0" applyFont="1" applyFill="1" applyBorder="1" applyAlignment="1">
      <alignment wrapText="1"/>
    </xf>
    <xf numFmtId="2" fontId="52" fillId="0" borderId="120" xfId="0" applyNumberFormat="1" applyFont="1" applyBorder="1" applyAlignment="1">
      <alignment horizontal="center" vertical="center"/>
    </xf>
    <xf numFmtId="2" fontId="52" fillId="0" borderId="124" xfId="0" applyNumberFormat="1" applyFont="1" applyBorder="1" applyAlignment="1">
      <alignment horizontal="center" vertical="center"/>
    </xf>
    <xf numFmtId="0" fontId="52" fillId="35" borderId="131" xfId="0" applyFont="1" applyFill="1" applyBorder="1" applyAlignment="1">
      <alignment wrapText="1"/>
    </xf>
    <xf numFmtId="0" fontId="52" fillId="35" borderId="120" xfId="0" applyFont="1" applyFill="1" applyBorder="1" applyAlignment="1">
      <alignment horizontal="center"/>
    </xf>
    <xf numFmtId="0" fontId="39" fillId="34" borderId="120" xfId="0" applyFont="1" applyFill="1" applyBorder="1"/>
    <xf numFmtId="0" fontId="39" fillId="34" borderId="121" xfId="0" applyFont="1" applyFill="1" applyBorder="1"/>
    <xf numFmtId="2" fontId="39" fillId="34" borderId="120" xfId="0" applyNumberFormat="1" applyFont="1" applyFill="1" applyBorder="1" applyAlignment="1">
      <alignment horizontal="center" vertical="center"/>
    </xf>
    <xf numFmtId="2" fontId="39" fillId="34" borderId="123" xfId="0" applyNumberFormat="1" applyFont="1" applyFill="1" applyBorder="1" applyAlignment="1">
      <alignment horizontal="center" vertical="center"/>
    </xf>
    <xf numFmtId="0" fontId="21" fillId="0" borderId="120" xfId="0" pivotButton="1" applyFont="1" applyBorder="1" applyAlignment="1">
      <alignment vertical="top" wrapText="1"/>
    </xf>
    <xf numFmtId="0" fontId="21" fillId="0" borderId="126" xfId="0" applyFont="1" applyBorder="1" applyAlignment="1">
      <alignment vertical="top" wrapText="1"/>
    </xf>
    <xf numFmtId="2" fontId="6" fillId="0" borderId="120" xfId="0" applyNumberFormat="1" applyFont="1" applyBorder="1"/>
    <xf numFmtId="2" fontId="6" fillId="0" borderId="123" xfId="0" applyNumberFormat="1" applyFont="1" applyBorder="1"/>
    <xf numFmtId="2" fontId="6" fillId="0" borderId="124" xfId="0" applyNumberFormat="1" applyFont="1" applyBorder="1"/>
    <xf numFmtId="2" fontId="6" fillId="0" borderId="0" xfId="0" applyNumberFormat="1" applyFont="1"/>
    <xf numFmtId="2" fontId="21" fillId="18" borderId="125" xfId="0" applyNumberFormat="1" applyFont="1" applyFill="1" applyBorder="1"/>
    <xf numFmtId="2" fontId="21" fillId="18" borderId="128" xfId="0" applyNumberFormat="1" applyFont="1" applyFill="1" applyBorder="1"/>
    <xf numFmtId="2" fontId="21" fillId="18" borderId="129" xfId="0" applyNumberFormat="1" applyFont="1" applyFill="1" applyBorder="1"/>
    <xf numFmtId="0" fontId="21" fillId="18" borderId="125" xfId="0" applyFont="1" applyFill="1" applyBorder="1"/>
    <xf numFmtId="0" fontId="21" fillId="18" borderId="130" xfId="0" applyFont="1" applyFill="1" applyBorder="1"/>
    <xf numFmtId="2" fontId="21" fillId="0" borderId="126" xfId="0" applyNumberFormat="1" applyFont="1" applyBorder="1"/>
    <xf numFmtId="2" fontId="21" fillId="0" borderId="127" xfId="0" applyNumberFormat="1" applyFont="1" applyBorder="1"/>
    <xf numFmtId="2" fontId="21" fillId="17" borderId="126" xfId="0" applyNumberFormat="1" applyFont="1" applyFill="1" applyBorder="1"/>
    <xf numFmtId="2" fontId="21" fillId="17" borderId="120" xfId="0" applyNumberFormat="1" applyFont="1" applyFill="1" applyBorder="1"/>
    <xf numFmtId="2" fontId="21" fillId="17" borderId="123" xfId="0" applyNumberFormat="1" applyFont="1" applyFill="1" applyBorder="1"/>
    <xf numFmtId="0" fontId="21" fillId="17" borderId="120" xfId="0" applyFont="1" applyFill="1" applyBorder="1"/>
    <xf numFmtId="0" fontId="21" fillId="17" borderId="121" xfId="0" applyFont="1" applyFill="1" applyBorder="1"/>
    <xf numFmtId="0" fontId="21" fillId="0" borderId="120" xfId="0" pivotButton="1" applyFont="1" applyBorder="1" applyAlignment="1">
      <alignment horizontal="center"/>
    </xf>
    <xf numFmtId="0" fontId="21" fillId="0" borderId="120" xfId="0" pivotButton="1" applyFont="1" applyBorder="1" applyAlignment="1">
      <alignment horizontal="center" vertical="top" wrapText="1"/>
    </xf>
    <xf numFmtId="0" fontId="21" fillId="0" borderId="120" xfId="0" applyFont="1" applyBorder="1" applyAlignment="1">
      <alignment horizontal="center"/>
    </xf>
    <xf numFmtId="0" fontId="21" fillId="0" borderId="123" xfId="0" applyFont="1" applyBorder="1" applyAlignment="1">
      <alignment horizontal="center"/>
    </xf>
    <xf numFmtId="165" fontId="48" fillId="0" borderId="28" xfId="37" applyNumberFormat="1" applyFont="1" applyBorder="1" applyAlignment="1" applyProtection="1">
      <alignment horizontal="center"/>
    </xf>
    <xf numFmtId="0" fontId="47" fillId="0" borderId="0" xfId="37" applyFont="1" applyBorder="1" applyAlignment="1" applyProtection="1">
      <alignment horizontal="center" vertical="center" wrapText="1"/>
    </xf>
    <xf numFmtId="0" fontId="44" fillId="19" borderId="47" xfId="0" applyFont="1" applyFill="1" applyBorder="1" applyAlignment="1">
      <alignment horizontal="center" vertical="center" wrapText="1"/>
    </xf>
    <xf numFmtId="0" fontId="44" fillId="19" borderId="48" xfId="0" applyFont="1" applyFill="1" applyBorder="1" applyAlignment="1">
      <alignment horizontal="center" vertical="center" wrapText="1"/>
    </xf>
    <xf numFmtId="0" fontId="44" fillId="19" borderId="49" xfId="0" applyFont="1" applyFill="1" applyBorder="1" applyAlignment="1">
      <alignment horizontal="center" vertical="center" wrapText="1"/>
    </xf>
    <xf numFmtId="0" fontId="27" fillId="31" borderId="47" xfId="0" applyFont="1" applyFill="1" applyBorder="1" applyAlignment="1">
      <alignment horizontal="center" vertical="center" wrapText="1"/>
    </xf>
    <xf numFmtId="0" fontId="27" fillId="31" borderId="48" xfId="0" applyFont="1" applyFill="1" applyBorder="1" applyAlignment="1">
      <alignment horizontal="center" vertical="center" wrapText="1"/>
    </xf>
    <xf numFmtId="0" fontId="27" fillId="31" borderId="49" xfId="0" applyFont="1" applyFill="1" applyBorder="1" applyAlignment="1">
      <alignment horizontal="center" vertical="center" wrapText="1"/>
    </xf>
    <xf numFmtId="0" fontId="27" fillId="0" borderId="98" xfId="0" applyFont="1" applyBorder="1" applyAlignment="1">
      <alignment horizontal="center" vertical="center" wrapText="1"/>
    </xf>
    <xf numFmtId="0" fontId="27" fillId="0" borderId="35" xfId="0" applyFont="1" applyBorder="1" applyAlignment="1">
      <alignment horizontal="center" vertical="center" wrapText="1"/>
    </xf>
    <xf numFmtId="0" fontId="26" fillId="0" borderId="107" xfId="0" applyFont="1" applyFill="1" applyBorder="1" applyAlignment="1">
      <alignment horizontal="center" vertical="center" wrapText="1"/>
    </xf>
    <xf numFmtId="0" fontId="26" fillId="0" borderId="42" xfId="0" applyFont="1" applyFill="1" applyBorder="1" applyAlignment="1">
      <alignment horizontal="center" vertical="center" wrapText="1"/>
    </xf>
    <xf numFmtId="1" fontId="26" fillId="0" borderId="107" xfId="0" applyNumberFormat="1" applyFont="1" applyFill="1" applyBorder="1" applyAlignment="1">
      <alignment horizontal="center" vertical="center" wrapText="1"/>
    </xf>
    <xf numFmtId="1" fontId="26" fillId="0" borderId="42" xfId="0" applyNumberFormat="1" applyFont="1" applyFill="1" applyBorder="1" applyAlignment="1">
      <alignment horizontal="center" vertical="center" wrapText="1"/>
    </xf>
    <xf numFmtId="165" fontId="26" fillId="0" borderId="58" xfId="0" applyNumberFormat="1" applyFont="1" applyFill="1" applyBorder="1" applyAlignment="1">
      <alignment horizontal="center" vertical="center" wrapText="1"/>
    </xf>
    <xf numFmtId="165" fontId="26" fillId="0" borderId="44" xfId="0" applyNumberFormat="1"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_B-M&amp;O 2.26.07"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349">
    <dxf>
      <numFmt numFmtId="164" formatCode="0.0"/>
    </dxf>
    <dxf>
      <alignment horizontal="center" readingOrder="0"/>
    </dxf>
    <dxf>
      <alignment horizontal="center" readingOrder="0"/>
    </dxf>
    <dxf>
      <alignment horizontal="center" readingOrder="0"/>
    </dxf>
    <dxf>
      <font>
        <b/>
      </font>
    </dxf>
    <dxf>
      <font>
        <b/>
      </font>
    </dxf>
    <dxf>
      <font>
        <b/>
      </font>
    </dxf>
    <dxf>
      <font>
        <b/>
      </font>
    </dxf>
    <dxf>
      <font>
        <b/>
      </font>
    </dxf>
    <dxf>
      <font>
        <b/>
      </font>
    </dxf>
    <dxf>
      <font>
        <b/>
      </font>
    </dxf>
    <dxf>
      <font>
        <b/>
      </font>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5"/>
        </patternFill>
      </fill>
    </dxf>
    <dxf>
      <fill>
        <patternFill>
          <bgColor indexed="45"/>
        </patternFill>
      </fill>
    </dxf>
    <dxf>
      <fill>
        <patternFill patternType="solid">
          <bgColor indexed="46"/>
        </patternFill>
      </fill>
    </dxf>
    <dxf>
      <alignment vertical="top" readingOrder="0"/>
    </dxf>
    <dxf>
      <alignment wrapText="1" readingOrder="0"/>
    </dxf>
    <dxf>
      <font>
        <color auto="1"/>
      </font>
    </dxf>
    <dxf>
      <fill>
        <patternFill patternType="none">
          <bgColor indexed="65"/>
        </patternFill>
      </fill>
    </dxf>
    <dxf>
      <fill>
        <patternFill patternType="none">
          <bgColor indexed="65"/>
        </patternFill>
      </fill>
    </dxf>
    <dxf>
      <fill>
        <patternFill patternType="none">
          <bgColor indexed="65"/>
        </patternFill>
      </fill>
    </dxf>
    <dxf>
      <numFmt numFmtId="2" formatCode="0.00"/>
    </dxf>
    <dxf>
      <font>
        <b/>
      </font>
    </dxf>
    <dxf>
      <fill>
        <patternFill patternType="solid">
          <bgColor indexed="29"/>
        </patternFill>
      </fill>
    </dxf>
    <dxf>
      <font>
        <b/>
      </font>
    </dxf>
    <dxf>
      <font>
        <b/>
      </font>
    </dxf>
    <dxf>
      <font>
        <b/>
      </font>
    </dxf>
    <dxf>
      <font>
        <b/>
      </font>
    </dxf>
    <dxf>
      <font>
        <b/>
      </font>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font>
    </dxf>
    <dxf>
      <fill>
        <patternFill patternType="solid">
          <bgColor indexed="13"/>
        </patternFill>
      </fill>
    </dxf>
    <dxf>
      <font>
        <b/>
      </font>
    </dxf>
    <dxf>
      <font>
        <b/>
      </font>
    </dxf>
    <dxf>
      <font>
        <b/>
      </font>
    </dxf>
    <dxf>
      <font>
        <b/>
      </font>
    </dxf>
    <dxf>
      <font>
        <b/>
      </font>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5"/>
        </patternFill>
      </fill>
    </dxf>
    <dxf>
      <fill>
        <patternFill>
          <bgColor indexed="45"/>
        </patternFill>
      </fill>
    </dxf>
    <dxf>
      <fill>
        <patternFill patternType="solid">
          <bgColor indexed="46"/>
        </patternFill>
      </fill>
    </dxf>
    <dxf>
      <alignment horizontal="center" readingOrder="0"/>
    </dxf>
    <dxf>
      <alignment vertical="bottom" readingOrder="0"/>
    </dxf>
    <dxf>
      <alignment textRotation="90" readingOrder="0"/>
    </dxf>
    <dxf>
      <alignment vertical="top" readingOrder="0"/>
    </dxf>
    <dxf>
      <alignment wrapText="1" readingOrder="0"/>
    </dxf>
    <dxf>
      <alignment wrapText="1" readingOrder="0"/>
    </dxf>
    <dxf>
      <font>
        <color auto="1"/>
      </font>
    </dxf>
    <dxf>
      <fill>
        <patternFill patternType="none">
          <bgColor indexed="65"/>
        </patternFill>
      </fill>
    </dxf>
    <dxf>
      <fill>
        <patternFill patternType="none">
          <bgColor indexed="65"/>
        </patternFill>
      </fill>
    </dxf>
    <dxf>
      <fill>
        <patternFill patternType="none">
          <bgColor indexed="65"/>
        </patternFill>
      </fill>
    </dxf>
    <dxf>
      <numFmt numFmtId="2" formatCode="0.00"/>
    </dxf>
    <dxf>
      <font>
        <b/>
      </font>
    </dxf>
    <dxf>
      <fill>
        <patternFill patternType="solid">
          <bgColor indexed="29"/>
        </patternFill>
      </fill>
    </dxf>
    <dxf>
      <font>
        <b/>
      </font>
    </dxf>
    <dxf>
      <font>
        <b/>
      </font>
    </dxf>
    <dxf>
      <font>
        <b/>
      </font>
    </dxf>
    <dxf>
      <font>
        <b/>
      </font>
    </dxf>
    <dxf>
      <font>
        <b/>
      </font>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font>
    </dxf>
    <dxf>
      <fill>
        <patternFill patternType="solid">
          <bgColor indexed="13"/>
        </patternFill>
      </fill>
    </dxf>
    <dxf>
      <fill>
        <patternFill patternType="solid">
          <bgColor rgb="FFFFFF00"/>
        </patternFill>
      </fill>
    </dxf>
    <dxf>
      <fill>
        <patternFill patternType="solid">
          <bgColor theme="7" tint="0.39997558519241921"/>
        </patternFill>
      </fill>
    </dxf>
    <dxf>
      <fill>
        <patternFill patternType="solid">
          <bgColor theme="7" tint="0.39997558519241921"/>
        </patternFill>
      </fill>
    </dxf>
    <dxf>
      <font>
        <b/>
      </font>
    </dxf>
    <dxf>
      <font>
        <sz val="14"/>
      </font>
    </dxf>
    <dxf>
      <font>
        <b/>
      </font>
    </dxf>
    <dxf>
      <alignment horizontal="center" readingOrder="0"/>
    </dxf>
    <dxf>
      <font>
        <sz val="16"/>
      </font>
    </dxf>
    <dxf>
      <font>
        <b/>
      </font>
    </dxf>
    <dxf>
      <fill>
        <patternFill patternType="solid">
          <bgColor theme="7" tint="0.39997558519241921"/>
        </patternFill>
      </fill>
    </dxf>
    <dxf>
      <fill>
        <patternFill patternType="solid">
          <bgColor theme="7" tint="0.39997558519241921"/>
        </patternFill>
      </fill>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6"/>
      </font>
    </dxf>
    <dxf>
      <font>
        <sz val="16"/>
      </font>
    </dxf>
    <dxf>
      <font>
        <sz val="16"/>
      </font>
    </dxf>
    <dxf>
      <alignment vertical="center" readingOrder="0"/>
    </dxf>
    <dxf>
      <alignment vertical="center" readingOrder="0"/>
    </dxf>
    <dxf>
      <font>
        <sz val="14"/>
      </font>
    </dxf>
    <dxf>
      <font>
        <sz val="14"/>
      </font>
    </dxf>
    <dxf>
      <font>
        <sz val="14"/>
      </font>
    </dxf>
    <dxf>
      <font>
        <sz val="14"/>
      </font>
    </dxf>
    <dxf>
      <font>
        <sz val="14"/>
      </font>
    </dxf>
    <dxf>
      <font>
        <name val="Calibri"/>
        <scheme val="minor"/>
      </font>
    </dxf>
    <dxf>
      <font>
        <name val="Calibri"/>
        <scheme val="minor"/>
      </font>
    </dxf>
    <dxf>
      <font>
        <b/>
      </font>
    </dxf>
    <dxf>
      <font>
        <b/>
      </font>
    </dxf>
    <dxf>
      <font>
        <b/>
      </font>
    </dxf>
    <dxf>
      <font>
        <b/>
      </font>
    </dxf>
    <dxf>
      <alignment vertical="center" readingOrder="0"/>
    </dxf>
    <dxf>
      <alignment vertical="center" readingOrder="0"/>
    </dxf>
    <dxf>
      <alignment vertical="center" readingOrder="0"/>
    </dxf>
    <dxf>
      <alignment vertical="center" readingOrder="0"/>
    </dxf>
    <dxf>
      <font>
        <sz val="16"/>
      </font>
    </dxf>
    <dxf>
      <font>
        <sz val="16"/>
      </font>
    </dxf>
    <dxf>
      <font>
        <sz val="16"/>
      </font>
    </dxf>
    <dxf>
      <font>
        <sz val="16"/>
      </font>
    </dxf>
    <dxf>
      <font>
        <sz val="14"/>
      </font>
    </dxf>
    <dxf>
      <font>
        <sz val="14"/>
      </font>
    </dxf>
    <dxf>
      <font>
        <sz val="14"/>
      </font>
    </dxf>
    <dxf>
      <font>
        <name val="Calibri"/>
        <scheme val="minor"/>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4"/>
      </font>
    </dxf>
    <dxf>
      <font>
        <sz val="14"/>
      </font>
    </dxf>
    <dxf>
      <font>
        <sz val="14"/>
      </font>
    </dxf>
    <dxf>
      <fill>
        <patternFill patternType="solid">
          <bgColor rgb="FFFFC000"/>
        </patternFill>
      </fill>
    </dxf>
    <dxf>
      <alignment vertical="top"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2"/>
      </font>
    </dxf>
    <dxf>
      <font>
        <sz val="12"/>
      </font>
    </dxf>
    <dxf>
      <font>
        <sz val="12"/>
      </font>
    </dxf>
    <dxf>
      <font>
        <sz val="12"/>
      </font>
    </dxf>
    <dxf>
      <font>
        <sz val="12"/>
      </font>
    </dxf>
    <dxf>
      <font>
        <sz val="12"/>
      </font>
    </dxf>
    <dxf>
      <font>
        <sz val="12"/>
      </font>
    </dxf>
    <dxf>
      <font>
        <b/>
      </font>
    </dxf>
    <dxf>
      <font>
        <b/>
      </font>
    </dxf>
    <dxf>
      <font>
        <b/>
      </font>
    </dxf>
    <dxf>
      <font>
        <b/>
      </font>
    </dxf>
    <dxf>
      <font>
        <b/>
      </font>
    </dxf>
    <dxf>
      <font>
        <b/>
      </font>
    </dxf>
    <dxf>
      <font>
        <b/>
      </font>
    </dxf>
    <dxf>
      <numFmt numFmtId="2" formatCode="0.00"/>
    </dxf>
    <dxf>
      <font>
        <b/>
      </font>
    </dxf>
    <dxf>
      <font>
        <b/>
      </font>
    </dxf>
    <dxf>
      <font>
        <sz val="12"/>
      </font>
    </dxf>
    <dxf>
      <fill>
        <patternFill patternType="solid">
          <bgColor theme="7" tint="0.59999389629810485"/>
        </patternFill>
      </fill>
    </dxf>
    <dxf>
      <numFmt numFmtId="164" formatCode="0.0"/>
    </dxf>
    <dxf>
      <alignment wrapText="1" readingOrder="0"/>
    </dxf>
    <dxf>
      <alignment wrapText="0" readingOrder="0"/>
    </dxf>
    <dxf>
      <alignment wrapText="1" readingOrder="0"/>
    </dxf>
    <dxf>
      <fill>
        <patternFill patternType="none">
          <bgColor indexed="65"/>
        </patternFill>
      </fill>
    </dxf>
    <dxf>
      <alignment wrapText="1" readingOrder="0"/>
    </dxf>
    <dxf>
      <font>
        <color theme="1"/>
      </font>
    </dxf>
    <dxf>
      <fill>
        <patternFill patternType="none">
          <bgColor indexed="65"/>
        </patternFill>
      </fill>
    </dxf>
    <dxf>
      <font>
        <color rgb="FFFF0000"/>
      </font>
    </dxf>
    <dxf>
      <numFmt numFmtId="169" formatCode="0.00&quot; FTE&quot;"/>
    </dxf>
    <dxf>
      <numFmt numFmtId="169" formatCode="0.00&quot; FTE&quot;"/>
    </dxf>
    <dxf>
      <numFmt numFmtId="169" formatCode="0.00&quot; FTE&quot;"/>
    </dxf>
    <dxf>
      <numFmt numFmtId="169" formatCode="0.00&quot; FTE&quot;"/>
    </dxf>
    <dxf>
      <fill>
        <patternFill patternType="none">
          <bgColor indexed="65"/>
        </patternFill>
      </fill>
    </dxf>
    <dxf>
      <fill>
        <patternFill patternType="none">
          <bgColor indexed="65"/>
        </patternFill>
      </fill>
    </dxf>
    <dxf>
      <fill>
        <patternFill patternType="solid">
          <bgColor rgb="FF00B0F0"/>
        </patternFill>
      </fill>
    </dxf>
    <dxf>
      <fill>
        <patternFill patternType="solid">
          <bgColor rgb="FFFFFF00"/>
        </patternFill>
      </fill>
    </dxf>
    <dxf>
      <fill>
        <patternFill patternType="solid">
          <bgColor theme="6" tint="0.39997558519241921"/>
        </patternFill>
      </fill>
    </dxf>
    <dxf>
      <fill>
        <patternFill patternType="solid">
          <bgColor theme="5" tint="0.59999389629810485"/>
        </patternFill>
      </fill>
    </dxf>
    <dxf>
      <fill>
        <patternFill patternType="solid">
          <bgColor theme="0" tint="-0.14999847407452621"/>
        </patternFill>
      </fill>
    </dxf>
    <dxf>
      <fill>
        <patternFill patternType="solid">
          <bgColor theme="7" tint="0.59999389629810485"/>
        </patternFill>
      </fill>
    </dxf>
    <dxf>
      <fill>
        <patternFill patternType="solid">
          <bgColor theme="8" tint="0.59999389629810485"/>
        </patternFill>
      </fill>
    </dxf>
    <dxf>
      <fill>
        <patternFill>
          <bgColor theme="9" tint="0.39997558519241921"/>
        </patternFill>
      </fill>
    </dxf>
    <dxf>
      <fill>
        <patternFill patternType="solid">
          <bgColor theme="4" tint="0.39997558519241921"/>
        </patternFill>
      </fill>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4"/>
      </font>
    </dxf>
    <dxf>
      <font>
        <sz val="14"/>
      </font>
    </dxf>
    <dxf>
      <font>
        <sz val="14"/>
      </font>
    </dxf>
    <dxf>
      <numFmt numFmtId="170" formatCode="0.0&quot; FTE&quot;"/>
    </dxf>
    <dxf>
      <font>
        <sz val="14"/>
      </font>
      <numFmt numFmtId="169" formatCode="0.00&quot; FTE&quot;"/>
    </dxf>
    <dxf>
      <numFmt numFmtId="169" formatCode="0.00&quot; FTE&quot;"/>
    </dxf>
    <dxf>
      <font>
        <sz val="14"/>
      </font>
    </dxf>
    <dxf>
      <font>
        <sz val="14"/>
      </font>
    </dxf>
    <dxf>
      <font>
        <sz val="14"/>
      </font>
    </dxf>
    <dxf>
      <font>
        <sz val="14"/>
      </font>
    </dxf>
    <dxf>
      <font>
        <sz val="16"/>
      </font>
    </dxf>
    <dxf>
      <font>
        <sz val="16"/>
      </font>
    </dxf>
    <dxf>
      <font>
        <sz val="14"/>
      </font>
    </dxf>
    <dxf>
      <font>
        <name val="Calibri"/>
        <scheme val="minor"/>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4"/>
      </font>
    </dxf>
    <dxf>
      <font>
        <sz val="13"/>
      </font>
    </dxf>
    <dxf>
      <font>
        <sz val="14"/>
      </font>
    </dxf>
    <dxf>
      <font>
        <sz val="14"/>
      </font>
    </dxf>
    <dxf>
      <fill>
        <patternFill patternType="solid">
          <bgColor rgb="FFFFC000"/>
        </patternFill>
      </fill>
    </dxf>
    <dxf>
      <alignment vertical="top"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2"/>
      </font>
    </dxf>
    <dxf>
      <font>
        <sz val="12"/>
      </font>
    </dxf>
    <dxf>
      <font>
        <sz val="12"/>
      </font>
    </dxf>
    <dxf>
      <font>
        <sz val="12"/>
      </font>
    </dxf>
    <dxf>
      <font>
        <sz val="12"/>
      </font>
    </dxf>
    <dxf>
      <font>
        <sz val="12"/>
      </font>
    </dxf>
    <dxf>
      <font>
        <sz val="12"/>
      </font>
    </dxf>
    <dxf>
      <font>
        <b/>
      </font>
    </dxf>
    <dxf>
      <font>
        <b/>
      </font>
    </dxf>
    <dxf>
      <font>
        <b/>
      </font>
    </dxf>
    <dxf>
      <font>
        <b/>
      </font>
    </dxf>
    <dxf>
      <font>
        <b/>
      </font>
    </dxf>
    <dxf>
      <font>
        <b/>
      </font>
    </dxf>
    <dxf>
      <font>
        <b/>
      </font>
    </dxf>
    <dxf>
      <numFmt numFmtId="2" formatCode="0.00"/>
    </dxf>
    <dxf>
      <font>
        <b/>
      </font>
    </dxf>
    <dxf>
      <font>
        <b/>
      </font>
    </dxf>
    <dxf>
      <font>
        <b/>
      </font>
    </dxf>
    <dxf>
      <font>
        <sz val="12"/>
      </font>
    </dxf>
    <dxf>
      <alignment wrapText="1" readingOrder="0"/>
    </dxf>
    <dxf>
      <alignment wrapText="1" readingOrder="0"/>
    </dxf>
    <dxf>
      <alignment wrapText="1" readingOrder="0"/>
    </dxf>
    <dxf>
      <alignment wrapText="1" readingOrder="0"/>
    </dxf>
    <dxf>
      <alignment wrapText="1" readingOrder="0"/>
    </dxf>
    <dxf>
      <fill>
        <patternFill patternType="solid">
          <bgColor theme="7" tint="0.59999389629810485"/>
        </patternFill>
      </fill>
    </dxf>
    <dxf>
      <fill>
        <patternFill patternType="solid">
          <bgColor rgb="FFFFFF00"/>
        </patternFill>
      </fill>
    </dxf>
    <dxf>
      <numFmt numFmtId="164" formatCode="0.0"/>
    </dxf>
    <dxf>
      <numFmt numFmtId="164" formatCode="0.0"/>
    </dxf>
    <dxf>
      <numFmt numFmtId="164"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IceCube M&amp;O Responsibilities
MoU v21.1 November 2016 (FTE)</a:t>
            </a:r>
          </a:p>
        </c:rich>
      </c:tx>
      <c:layout>
        <c:manualLayout>
          <c:xMode val="edge"/>
          <c:yMode val="edge"/>
          <c:x val="0.31629337645066541"/>
          <c:y val="2.1321772980624612E-2"/>
        </c:manualLayout>
      </c:layout>
      <c:overlay val="0"/>
      <c:spPr>
        <a:noFill/>
        <a:ln w="25400">
          <a:noFill/>
        </a:ln>
      </c:spPr>
    </c:title>
    <c:autoTitleDeleted val="0"/>
    <c:plotArea>
      <c:layout>
        <c:manualLayout>
          <c:layoutTarget val="inner"/>
          <c:xMode val="edge"/>
          <c:yMode val="edge"/>
          <c:x val="4.0779141284996372E-2"/>
          <c:y val="0.15678604690542713"/>
          <c:w val="0.44103929556604815"/>
          <c:h val="0.82238064327980509"/>
        </c:manualLayout>
      </c:layout>
      <c:pieChart>
        <c:varyColors val="1"/>
        <c:ser>
          <c:idx val="0"/>
          <c:order val="0"/>
          <c:spPr>
            <a:ln w="12700">
              <a:solidFill>
                <a:srgbClr val="000000"/>
              </a:solidFill>
              <a:prstDash val="solid"/>
            </a:ln>
          </c:spPr>
          <c:dLbls>
            <c:dLbl>
              <c:idx val="0"/>
              <c:layout>
                <c:manualLayout>
                  <c:x val="-0.14987081354872547"/>
                  <c:y val="0.10418498762923452"/>
                </c:manualLayout>
              </c:layout>
              <c:numFmt formatCode="0.0%" sourceLinked="0"/>
              <c:spPr/>
              <c:txPr>
                <a:bodyPr/>
                <a:lstStyle/>
                <a:p>
                  <a:pPr>
                    <a:defRPr sz="14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E955-485C-A510-A70D7A892039}"/>
                </c:ext>
              </c:extLst>
            </c:dLbl>
            <c:dLbl>
              <c:idx val="1"/>
              <c:layout>
                <c:manualLayout>
                  <c:x val="-7.7805297461818704E-2"/>
                  <c:y val="-0.1321803055923863"/>
                </c:manualLayout>
              </c:layout>
              <c:numFmt formatCode="0.0%" sourceLinked="0"/>
              <c:spPr/>
              <c:txPr>
                <a:bodyPr/>
                <a:lstStyle/>
                <a:p>
                  <a:pPr>
                    <a:defRPr sz="14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955-485C-A510-A70D7A892039}"/>
                </c:ext>
              </c:extLst>
            </c:dLbl>
            <c:dLbl>
              <c:idx val="2"/>
              <c:layout>
                <c:manualLayout>
                  <c:x val="8.0658165105354312E-2"/>
                  <c:y val="-0.12381385956818267"/>
                </c:manualLayout>
              </c:layout>
              <c:numFmt formatCode="0.0%" sourceLinked="0"/>
              <c:spPr/>
              <c:txPr>
                <a:bodyPr/>
                <a:lstStyle/>
                <a:p>
                  <a:pPr algn="ctr" rtl="0">
                    <a:defRPr sz="14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955-485C-A510-A70D7A892039}"/>
                </c:ext>
              </c:extLst>
            </c:dLbl>
            <c:dLbl>
              <c:idx val="3"/>
              <c:layout>
                <c:manualLayout>
                  <c:x val="7.8304365014738947E-2"/>
                  <c:y val="9.7335252448282672E-2"/>
                </c:manualLayout>
              </c:layout>
              <c:numFmt formatCode="0.0%" sourceLinked="0"/>
              <c:spPr/>
              <c:txPr>
                <a:bodyPr/>
                <a:lstStyle/>
                <a:p>
                  <a:pPr>
                    <a:defRPr sz="14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955-485C-A510-A70D7A892039}"/>
                </c:ext>
              </c:extLst>
            </c:dLbl>
            <c:numFmt formatCode="0.0%" sourceLinked="0"/>
            <c:spPr>
              <a:noFill/>
              <a:ln w="25400">
                <a:noFill/>
              </a:ln>
            </c:spPr>
            <c:txPr>
              <a:bodyPr wrap="square" lIns="38100" tIns="19050" rIns="38100" bIns="19050" anchor="ctr">
                <a:spAutoFit/>
              </a:bodyPr>
              <a:lstStyle/>
              <a:p>
                <a:pPr>
                  <a:defRPr sz="14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WBS'!$V$592:$Y$592</c:f>
            </c:multiLvlStrRef>
          </c:cat>
          <c:val>
            <c:numRef>
              <c:f>'M&amp;O activities sorted by WBS'!$V$593:$Y$593</c:f>
            </c:numRef>
          </c:val>
          <c:extLst>
            <c:ext xmlns:c16="http://schemas.microsoft.com/office/drawing/2014/chart" uri="{C3380CC4-5D6E-409C-BE32-E72D297353CC}">
              <c16:uniqueId val="{00000004-E955-485C-A510-A70D7A892039}"/>
            </c:ext>
          </c:extLst>
        </c:ser>
        <c:ser>
          <c:idx val="1"/>
          <c:order val="1"/>
          <c:cat>
            <c:multiLvlStrRef>
              <c:f>'M&amp;O activities sorted by WBS'!$V$592:$Y$592</c:f>
            </c:multiLvlStrRef>
          </c:cat>
          <c:val>
            <c:numRef>
              <c:f>'M&amp;O activities sorted by WBS'!$V$594:$Y$594</c:f>
            </c:numRef>
          </c:val>
          <c:extLst>
            <c:ext xmlns:c16="http://schemas.microsoft.com/office/drawing/2014/chart" uri="{C3380CC4-5D6E-409C-BE32-E72D297353CC}">
              <c16:uniqueId val="{00000005-E955-485C-A510-A70D7A892039}"/>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0001626467408467"/>
          <c:y val="0.50742369282491373"/>
          <c:w val="0.46473531634791099"/>
          <c:h val="0.4166805272936388"/>
        </c:manualLayout>
      </c:layout>
      <c:overlay val="0"/>
      <c:spPr>
        <a:solidFill>
          <a:schemeClr val="bg1"/>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en-US"/>
        </a:p>
      </c:txPr>
    </c:legend>
    <c:plotVisOnly val="1"/>
    <c:dispBlanksAs val="zero"/>
    <c:showDLblsOverMax val="0"/>
  </c:chart>
  <c:spPr>
    <a:solidFill>
      <a:schemeClr val="bg1"/>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IceCube M&amp;O Responsibilities - Overall Source of Funds (FTE)</a:t>
            </a:r>
          </a:p>
        </c:rich>
      </c:tx>
      <c:layout>
        <c:manualLayout>
          <c:xMode val="edge"/>
          <c:yMode val="edge"/>
          <c:x val="1.96093160768697E-2"/>
          <c:y val="1.7634226990508362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0-3BF2-41C7-BA4D-CB7582804FCC}"/>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3BF2-41C7-BA4D-CB7582804FCC}"/>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3BF2-41C7-BA4D-CB7582804FCC}"/>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3BF2-41C7-BA4D-CB7582804FCC}"/>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3BF2-41C7-BA4D-CB7582804FCC}"/>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3BF2-41C7-BA4D-CB7582804FCC}"/>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'By WBS'!$A$2:$A$7</c:f>
              <c:strCache>
                <c:ptCount val="6"/>
                <c:pt idx="0">
                  <c:v>2.1 Program Management</c:v>
                </c:pt>
                <c:pt idx="1">
                  <c:v>2.2 Detector Operations &amp; Maintenance</c:v>
                </c:pt>
                <c:pt idx="2">
                  <c:v>2.3 Computing And Data Management Services</c:v>
                </c:pt>
                <c:pt idx="3">
                  <c:v>2.4 Data Processing &amp; Simulation Services</c:v>
                </c:pt>
                <c:pt idx="4">
                  <c:v>2.5 Software</c:v>
                </c:pt>
                <c:pt idx="5">
                  <c:v>2.6 Calibration</c:v>
                </c:pt>
              </c:strCache>
            </c:strRef>
          </c:cat>
          <c:val>
            <c:numRef>
              <c:f>'By WBS'!$F$2:$F$7</c:f>
              <c:numCache>
                <c:formatCode>0.00</c:formatCode>
                <c:ptCount val="6"/>
                <c:pt idx="0">
                  <c:v>16.14</c:v>
                </c:pt>
                <c:pt idx="1">
                  <c:v>28.259999999999998</c:v>
                </c:pt>
                <c:pt idx="2">
                  <c:v>11.28</c:v>
                </c:pt>
                <c:pt idx="3">
                  <c:v>8.75</c:v>
                </c:pt>
                <c:pt idx="4">
                  <c:v>23.03</c:v>
                </c:pt>
                <c:pt idx="5">
                  <c:v>8</c:v>
                </c:pt>
              </c:numCache>
            </c:numRef>
          </c:val>
          <c:extLst>
            <c:ext xmlns:c16="http://schemas.microsoft.com/office/drawing/2014/chart" uri="{C3380CC4-5D6E-409C-BE32-E72D297353CC}">
              <c16:uniqueId val="{00000006-3BF2-41C7-BA4D-CB7582804FCC}"/>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6688608773255564"/>
          <c:y val="0.28492060931558305"/>
          <c:w val="0.32301533049530495"/>
          <c:h val="0.4868670794435480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2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9223685489999442"/>
          <c:y val="0.11312642489151682"/>
          <c:w val="0.27848932631075501"/>
          <c:h val="0.85462551624239602"/>
        </c:manualLayout>
      </c:layout>
      <c:pieChart>
        <c:varyColors val="1"/>
        <c:ser>
          <c:idx val="0"/>
          <c:order val="0"/>
          <c:tx>
            <c:v>IceCube M&amp;O Responsibilities - Grand Total</c:v>
          </c:tx>
          <c:explosion val="2"/>
          <c:dPt>
            <c:idx val="0"/>
            <c:bubble3D val="0"/>
            <c:spPr>
              <a:solidFill>
                <a:schemeClr val="bg1">
                  <a:lumMod val="85000"/>
                </a:schemeClr>
              </a:solidFill>
            </c:spPr>
            <c:extLst>
              <c:ext xmlns:c16="http://schemas.microsoft.com/office/drawing/2014/chart" uri="{C3380CC4-5D6E-409C-BE32-E72D297353CC}">
                <c16:uniqueId val="{00000000-D495-4023-9708-6466FFD8706D}"/>
              </c:ext>
            </c:extLst>
          </c:dPt>
          <c:dPt>
            <c:idx val="1"/>
            <c:bubble3D val="0"/>
            <c:spPr>
              <a:solidFill>
                <a:schemeClr val="accent2">
                  <a:lumMod val="60000"/>
                  <a:lumOff val="40000"/>
                </a:schemeClr>
              </a:solidFill>
            </c:spPr>
            <c:extLst>
              <c:ext xmlns:c16="http://schemas.microsoft.com/office/drawing/2014/chart" uri="{C3380CC4-5D6E-409C-BE32-E72D297353CC}">
                <c16:uniqueId val="{00000001-D495-4023-9708-6466FFD8706D}"/>
              </c:ext>
            </c:extLst>
          </c:dPt>
          <c:dPt>
            <c:idx val="2"/>
            <c:bubble3D val="0"/>
            <c:extLst>
              <c:ext xmlns:c16="http://schemas.microsoft.com/office/drawing/2014/chart" uri="{C3380CC4-5D6E-409C-BE32-E72D297353CC}">
                <c16:uniqueId val="{00000002-D495-4023-9708-6466FFD8706D}"/>
              </c:ext>
            </c:extLst>
          </c:dPt>
          <c:dPt>
            <c:idx val="3"/>
            <c:bubble3D val="0"/>
            <c:spPr>
              <a:solidFill>
                <a:srgbClr val="FFFF00"/>
              </a:solidFill>
            </c:spPr>
            <c:extLst>
              <c:ext xmlns:c16="http://schemas.microsoft.com/office/drawing/2014/chart" uri="{C3380CC4-5D6E-409C-BE32-E72D297353CC}">
                <c16:uniqueId val="{00000003-D495-4023-9708-6466FFD8706D}"/>
              </c:ext>
            </c:extLst>
          </c:dPt>
          <c:dPt>
            <c:idx val="4"/>
            <c:bubble3D val="0"/>
            <c:extLst>
              <c:ext xmlns:c16="http://schemas.microsoft.com/office/drawing/2014/chart" uri="{C3380CC4-5D6E-409C-BE32-E72D297353CC}">
                <c16:uniqueId val="{00000004-D495-4023-9708-6466FFD8706D}"/>
              </c:ext>
            </c:extLst>
          </c:dPt>
          <c:dLbls>
            <c:dLbl>
              <c:idx val="3"/>
              <c:layout>
                <c:manualLayout>
                  <c:x val="8.1663498637858295E-2"/>
                  <c:y val="-9.0658515535476547E-2"/>
                </c:manualLayout>
              </c:layout>
              <c:spPr/>
              <c:txPr>
                <a:bodyPr/>
                <a:lstStyle/>
                <a:p>
                  <a:pPr>
                    <a:defRPr sz="2800" b="0" i="0" u="none" strike="noStrike" baseline="0">
                      <a:solidFill>
                        <a:srgbClr val="000000"/>
                      </a:solidFill>
                      <a:latin typeface="Calibri"/>
                      <a:ea typeface="Calibri"/>
                      <a:cs typeface="Calibri"/>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495-4023-9708-6466FFD8706D}"/>
                </c:ext>
              </c:extLst>
            </c:dLbl>
            <c:spPr>
              <a:noFill/>
              <a:ln w="25400">
                <a:noFill/>
              </a:ln>
            </c:spPr>
            <c:txPr>
              <a:bodyPr wrap="square" lIns="38100" tIns="19050" rIns="38100" bIns="19050" anchor="ctr">
                <a:spAutoFit/>
              </a:bodyPr>
              <a:lstStyle/>
              <a:p>
                <a:pPr>
                  <a:defRPr sz="2800" b="0" i="0" u="none" strike="noStrike" baseline="0">
                    <a:solidFill>
                      <a:srgbClr val="000000"/>
                    </a:solidFill>
                    <a:latin typeface="Calibri"/>
                    <a:ea typeface="Calibri"/>
                    <a:cs typeface="Calibri"/>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strLit>
              <c:ptCount val="5"/>
              <c:pt idx="0">
                <c:v>2.1 Program Management</c:v>
              </c:pt>
            </c:strLit>
          </c:cat>
          <c:val>
            <c:numLit>
              <c:formatCode>General</c:formatCode>
              <c:ptCount val="5"/>
              <c:pt idx="0">
                <c:v>9.56</c:v>
              </c:pt>
              <c:pt idx="1">
                <c:v>3.05</c:v>
              </c:pt>
              <c:pt idx="2">
                <c:v>3.08</c:v>
              </c:pt>
              <c:pt idx="3">
                <c:v>0.2</c:v>
              </c:pt>
              <c:pt idx="4">
                <c:v>0.25</c:v>
              </c:pt>
            </c:numLit>
          </c:val>
          <c:extLst>
            <c:ext xmlns:c16="http://schemas.microsoft.com/office/drawing/2014/chart" uri="{C3380CC4-5D6E-409C-BE32-E72D297353CC}">
              <c16:uniqueId val="{00000005-D495-4023-9708-6466FFD8706D}"/>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48890420211770752"/>
          <c:y val="0.1514088547920274"/>
          <c:w val="0.50587446605420805"/>
          <c:h val="0.84129674801885723"/>
        </c:manualLayout>
      </c:layout>
      <c:overlay val="0"/>
      <c:txPr>
        <a:bodyPr/>
        <a:lstStyle/>
        <a:p>
          <a:pPr>
            <a:defRPr sz="220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b="1" i="0" u="none" strike="noStrike" baseline="0">
                <a:solidFill>
                  <a:srgbClr val="000000"/>
                </a:solidFill>
                <a:latin typeface="Calibri"/>
                <a:ea typeface="Calibri"/>
                <a:cs typeface="Calibri"/>
              </a:defRPr>
            </a:pPr>
            <a:r>
              <a:rPr lang="en-US"/>
              <a:t>NSF M&amp;O Core</a:t>
            </a:r>
          </a:p>
        </c:rich>
      </c:tx>
      <c:layout>
        <c:manualLayout>
          <c:xMode val="edge"/>
          <c:yMode val="edge"/>
          <c:x val="0.22685941485037142"/>
          <c:y val="3.5973753280839891E-3"/>
        </c:manualLayout>
      </c:layout>
      <c:overlay val="0"/>
      <c:spPr>
        <a:solidFill>
          <a:schemeClr val="accent6">
            <a:lumMod val="60000"/>
            <a:lumOff val="40000"/>
          </a:schemeClr>
        </a:solidFill>
      </c:spPr>
    </c:title>
    <c:autoTitleDeleted val="0"/>
    <c:plotArea>
      <c:layout>
        <c:manualLayout>
          <c:layoutTarget val="inner"/>
          <c:xMode val="edge"/>
          <c:yMode val="edge"/>
          <c:x val="1.1535041765157999E-2"/>
          <c:y val="0.18013232371512666"/>
          <c:w val="0.83331907680950168"/>
          <c:h val="0.72381223500908554"/>
        </c:manualLayout>
      </c:layout>
      <c:pieChart>
        <c:varyColors val="1"/>
        <c:ser>
          <c:idx val="0"/>
          <c:order val="0"/>
          <c:tx>
            <c:strRef>
              <c:f>'By WBS and Funds'!$C$5</c:f>
              <c:strCache>
                <c:ptCount val="1"/>
                <c:pt idx="0">
                  <c:v>NSF M&amp;O Core</c:v>
                </c:pt>
              </c:strCache>
            </c:strRef>
          </c:tx>
          <c:explosion val="2"/>
          <c:dPt>
            <c:idx val="0"/>
            <c:bubble3D val="0"/>
            <c:spPr>
              <a:solidFill>
                <a:schemeClr val="bg1">
                  <a:lumMod val="85000"/>
                </a:schemeClr>
              </a:solidFill>
            </c:spPr>
            <c:extLst>
              <c:ext xmlns:c16="http://schemas.microsoft.com/office/drawing/2014/chart" uri="{C3380CC4-5D6E-409C-BE32-E72D297353CC}">
                <c16:uniqueId val="{00000000-C323-47D9-BED1-6BC5A1B19DFE}"/>
              </c:ext>
            </c:extLst>
          </c:dPt>
          <c:dPt>
            <c:idx val="1"/>
            <c:bubble3D val="0"/>
            <c:spPr>
              <a:solidFill>
                <a:schemeClr val="accent2">
                  <a:lumMod val="60000"/>
                  <a:lumOff val="40000"/>
                </a:schemeClr>
              </a:solidFill>
            </c:spPr>
            <c:extLst>
              <c:ext xmlns:c16="http://schemas.microsoft.com/office/drawing/2014/chart" uri="{C3380CC4-5D6E-409C-BE32-E72D297353CC}">
                <c16:uniqueId val="{00000001-C323-47D9-BED1-6BC5A1B19DFE}"/>
              </c:ext>
            </c:extLst>
          </c:dPt>
          <c:dPt>
            <c:idx val="2"/>
            <c:bubble3D val="0"/>
            <c:extLst>
              <c:ext xmlns:c16="http://schemas.microsoft.com/office/drawing/2014/chart" uri="{C3380CC4-5D6E-409C-BE32-E72D297353CC}">
                <c16:uniqueId val="{00000002-C323-47D9-BED1-6BC5A1B19DFE}"/>
              </c:ext>
            </c:extLst>
          </c:dPt>
          <c:dPt>
            <c:idx val="3"/>
            <c:bubble3D val="0"/>
            <c:spPr>
              <a:solidFill>
                <a:srgbClr val="FFFF00"/>
              </a:solidFill>
            </c:spPr>
            <c:extLst>
              <c:ext xmlns:c16="http://schemas.microsoft.com/office/drawing/2014/chart" uri="{C3380CC4-5D6E-409C-BE32-E72D297353CC}">
                <c16:uniqueId val="{00000003-C323-47D9-BED1-6BC5A1B19DFE}"/>
              </c:ext>
            </c:extLst>
          </c:dPt>
          <c:dPt>
            <c:idx val="4"/>
            <c:bubble3D val="0"/>
            <c:extLst>
              <c:ext xmlns:c16="http://schemas.microsoft.com/office/drawing/2014/chart" uri="{C3380CC4-5D6E-409C-BE32-E72D297353CC}">
                <c16:uniqueId val="{00000004-C323-47D9-BED1-6BC5A1B19DFE}"/>
              </c:ext>
            </c:extLst>
          </c:dPt>
          <c:dLbls>
            <c:dLbl>
              <c:idx val="0"/>
              <c:layout>
                <c:manualLayout>
                  <c:x val="-0.19479820875731235"/>
                  <c:y val="0.1849475065616798"/>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C323-47D9-BED1-6BC5A1B19DFE}"/>
                </c:ext>
              </c:extLst>
            </c:dLbl>
            <c:dLbl>
              <c:idx val="1"/>
              <c:layout>
                <c:manualLayout>
                  <c:x val="-0.235214047758735"/>
                  <c:y val="-0.19753765394710276"/>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323-47D9-BED1-6BC5A1B19DFE}"/>
                </c:ext>
              </c:extLst>
            </c:dLbl>
            <c:dLbl>
              <c:idx val="2"/>
              <c:layout>
                <c:manualLayout>
                  <c:x val="0.14060162932116452"/>
                  <c:y val="6.9566525338178878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323-47D9-BED1-6BC5A1B19DFE}"/>
                </c:ext>
              </c:extLst>
            </c:dLbl>
            <c:dLbl>
              <c:idx val="3"/>
              <c:layout>
                <c:manualLayout>
                  <c:x val="-4.2334806473599489E-2"/>
                  <c:y val="4.5737717290131076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323-47D9-BED1-6BC5A1B19DFE}"/>
                </c:ext>
              </c:extLst>
            </c:dLbl>
            <c:dLbl>
              <c:idx val="4"/>
              <c:layout>
                <c:manualLayout>
                  <c:x val="0.47304796829908496"/>
                  <c:y val="8.3935900983623052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C323-47D9-BED1-6BC5A1B19DFE}"/>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numRef>
              <c:f>'By WBS and Funds'!$H$6:$H$10</c:f>
              <c:numCache>
                <c:formatCode>General</c:formatCode>
                <c:ptCount val="5"/>
              </c:numCache>
            </c:numRef>
          </c:cat>
          <c:val>
            <c:numRef>
              <c:f>'By WBS and Funds'!$C$6:$C$10</c:f>
              <c:numCache>
                <c:formatCode>0.0" FTE"</c:formatCode>
                <c:ptCount val="5"/>
                <c:pt idx="0">
                  <c:v>2.7299999999999995</c:v>
                </c:pt>
                <c:pt idx="1">
                  <c:v>1.0999999999999999</c:v>
                </c:pt>
                <c:pt idx="2">
                  <c:v>0.8</c:v>
                </c:pt>
                <c:pt idx="3">
                  <c:v>0.2</c:v>
                </c:pt>
                <c:pt idx="4">
                  <c:v>0.25</c:v>
                </c:pt>
              </c:numCache>
            </c:numRef>
          </c:val>
          <c:extLst>
            <c:ext xmlns:c16="http://schemas.microsoft.com/office/drawing/2014/chart" uri="{C3380CC4-5D6E-409C-BE32-E72D297353CC}">
              <c16:uniqueId val="{00000005-C323-47D9-BED1-6BC5A1B19DF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b="1" i="0" u="none" strike="noStrike" baseline="0">
                <a:solidFill>
                  <a:srgbClr val="000000"/>
                </a:solidFill>
                <a:latin typeface="Calibri"/>
                <a:ea typeface="Calibri"/>
                <a:cs typeface="Calibri"/>
              </a:defRPr>
            </a:pPr>
            <a:r>
              <a:rPr lang="en-US"/>
              <a:t>NSF Base Grants</a:t>
            </a:r>
          </a:p>
        </c:rich>
      </c:tx>
      <c:layout>
        <c:manualLayout>
          <c:xMode val="edge"/>
          <c:yMode val="edge"/>
          <c:x val="0.16174750215046649"/>
          <c:y val="6.1535433070866149E-3"/>
        </c:manualLayout>
      </c:layout>
      <c:overlay val="0"/>
      <c:spPr>
        <a:solidFill>
          <a:schemeClr val="accent1">
            <a:lumMod val="60000"/>
            <a:lumOff val="40000"/>
          </a:schemeClr>
        </a:solidFill>
      </c:spPr>
    </c:title>
    <c:autoTitleDeleted val="0"/>
    <c:plotArea>
      <c:layout>
        <c:manualLayout>
          <c:layoutTarget val="inner"/>
          <c:xMode val="edge"/>
          <c:yMode val="edge"/>
          <c:x val="1.8050726842032939E-2"/>
          <c:y val="0.17502050262886468"/>
          <c:w val="0.83331907680950168"/>
          <c:h val="0.72381223500908554"/>
        </c:manualLayout>
      </c:layout>
      <c:pieChart>
        <c:varyColors val="1"/>
        <c:ser>
          <c:idx val="0"/>
          <c:order val="0"/>
          <c:tx>
            <c:strRef>
              <c:f>'By WBS and Funds'!$D$5</c:f>
              <c:strCache>
                <c:ptCount val="1"/>
                <c:pt idx="0">
                  <c:v>Base Grants</c:v>
                </c:pt>
              </c:strCache>
            </c:strRef>
          </c:tx>
          <c:explosion val="2"/>
          <c:dPt>
            <c:idx val="0"/>
            <c:bubble3D val="0"/>
            <c:spPr>
              <a:solidFill>
                <a:schemeClr val="bg1">
                  <a:lumMod val="85000"/>
                </a:schemeClr>
              </a:solidFill>
            </c:spPr>
            <c:extLst>
              <c:ext xmlns:c16="http://schemas.microsoft.com/office/drawing/2014/chart" uri="{C3380CC4-5D6E-409C-BE32-E72D297353CC}">
                <c16:uniqueId val="{00000000-BD2D-4964-9787-529B89D63A15}"/>
              </c:ext>
            </c:extLst>
          </c:dPt>
          <c:dPt>
            <c:idx val="1"/>
            <c:bubble3D val="0"/>
            <c:spPr>
              <a:solidFill>
                <a:schemeClr val="accent2">
                  <a:lumMod val="60000"/>
                  <a:lumOff val="40000"/>
                </a:schemeClr>
              </a:solidFill>
            </c:spPr>
            <c:extLst>
              <c:ext xmlns:c16="http://schemas.microsoft.com/office/drawing/2014/chart" uri="{C3380CC4-5D6E-409C-BE32-E72D297353CC}">
                <c16:uniqueId val="{00000001-BD2D-4964-9787-529B89D63A15}"/>
              </c:ext>
            </c:extLst>
          </c:dPt>
          <c:dPt>
            <c:idx val="2"/>
            <c:bubble3D val="0"/>
            <c:extLst>
              <c:ext xmlns:c16="http://schemas.microsoft.com/office/drawing/2014/chart" uri="{C3380CC4-5D6E-409C-BE32-E72D297353CC}">
                <c16:uniqueId val="{00000002-BD2D-4964-9787-529B89D63A15}"/>
              </c:ext>
            </c:extLst>
          </c:dPt>
          <c:dPt>
            <c:idx val="3"/>
            <c:bubble3D val="0"/>
            <c:spPr>
              <a:solidFill>
                <a:srgbClr val="FFFF00"/>
              </a:solidFill>
            </c:spPr>
            <c:extLst>
              <c:ext xmlns:c16="http://schemas.microsoft.com/office/drawing/2014/chart" uri="{C3380CC4-5D6E-409C-BE32-E72D297353CC}">
                <c16:uniqueId val="{00000003-BD2D-4964-9787-529B89D63A15}"/>
              </c:ext>
            </c:extLst>
          </c:dPt>
          <c:dPt>
            <c:idx val="4"/>
            <c:bubble3D val="0"/>
            <c:extLst>
              <c:ext xmlns:c16="http://schemas.microsoft.com/office/drawing/2014/chart" uri="{C3380CC4-5D6E-409C-BE32-E72D297353CC}">
                <c16:uniqueId val="{00000004-BD2D-4964-9787-529B89D63A15}"/>
              </c:ext>
            </c:extLst>
          </c:dPt>
          <c:dLbls>
            <c:dLbl>
              <c:idx val="0"/>
              <c:layout>
                <c:manualLayout>
                  <c:x val="-0.12647076031978494"/>
                  <c:y val="0.19772705089180145"/>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BD2D-4964-9787-529B89D63A15}"/>
                </c:ext>
              </c:extLst>
            </c:dLbl>
            <c:dLbl>
              <c:idx val="1"/>
              <c:layout>
                <c:manualLayout>
                  <c:x val="-0.22667311981309488"/>
                  <c:y val="0.11172750371059847"/>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D2D-4964-9787-529B89D63A15}"/>
                </c:ext>
              </c:extLst>
            </c:dLbl>
            <c:dLbl>
              <c:idx val="2"/>
              <c:layout>
                <c:manualLayout>
                  <c:x val="-0.21352345157551"/>
                  <c:y val="-0.12493793866820961"/>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BD2D-4964-9787-529B89D63A15}"/>
                </c:ext>
              </c:extLst>
            </c:dLbl>
            <c:dLbl>
              <c:idx val="3"/>
              <c:layout>
                <c:manualLayout>
                  <c:x val="-1.7949177212621834E-2"/>
                  <c:y val="-0.11501617569369324"/>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D2D-4964-9787-529B89D63A15}"/>
                </c:ext>
              </c:extLst>
            </c:dLbl>
            <c:dLbl>
              <c:idx val="4"/>
              <c:layout>
                <c:manualLayout>
                  <c:x val="0.14720235254399758"/>
                  <c:y val="7.3712258811099093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BD2D-4964-9787-529B89D63A15}"/>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numRef>
              <c:f>'By WBS and Funds'!$H$6:$H$10</c:f>
              <c:numCache>
                <c:formatCode>General</c:formatCode>
                <c:ptCount val="5"/>
              </c:numCache>
            </c:numRef>
          </c:cat>
          <c:val>
            <c:numRef>
              <c:f>'By WBS and Funds'!$D$6:$D$10</c:f>
              <c:numCache>
                <c:formatCode>0.0" FTE"</c:formatCode>
                <c:ptCount val="5"/>
                <c:pt idx="0">
                  <c:v>0.15000000000000002</c:v>
                </c:pt>
                <c:pt idx="1">
                  <c:v>0.25</c:v>
                </c:pt>
              </c:numCache>
            </c:numRef>
          </c:val>
          <c:extLst>
            <c:ext xmlns:c16="http://schemas.microsoft.com/office/drawing/2014/chart" uri="{C3380CC4-5D6E-409C-BE32-E72D297353CC}">
              <c16:uniqueId val="{00000005-BD2D-4964-9787-529B89D63A1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b="1" i="0" u="none" strike="noStrike" baseline="0">
                <a:solidFill>
                  <a:srgbClr val="000000"/>
                </a:solidFill>
                <a:latin typeface="Calibri"/>
                <a:ea typeface="Calibri"/>
                <a:cs typeface="Calibri"/>
              </a:defRPr>
            </a:pPr>
            <a:r>
              <a:rPr lang="en-US"/>
              <a:t>U.S. In-Kind</a:t>
            </a:r>
          </a:p>
        </c:rich>
      </c:tx>
      <c:layout>
        <c:manualLayout>
          <c:xMode val="edge"/>
          <c:yMode val="edge"/>
          <c:x val="0.23292174372058241"/>
          <c:y val="1.0414698162729658E-3"/>
        </c:manualLayout>
      </c:layout>
      <c:overlay val="0"/>
      <c:spPr>
        <a:solidFill>
          <a:schemeClr val="accent1">
            <a:lumMod val="40000"/>
            <a:lumOff val="60000"/>
          </a:schemeClr>
        </a:solidFill>
      </c:spPr>
    </c:title>
    <c:autoTitleDeleted val="0"/>
    <c:plotArea>
      <c:layout>
        <c:manualLayout>
          <c:layoutTarget val="inner"/>
          <c:xMode val="edge"/>
          <c:yMode val="edge"/>
          <c:x val="2.3049524162647092E-2"/>
          <c:y val="0.15712912882694774"/>
          <c:w val="0.83331907680950168"/>
          <c:h val="0.72381223500908554"/>
        </c:manualLayout>
      </c:layout>
      <c:pieChart>
        <c:varyColors val="1"/>
        <c:ser>
          <c:idx val="0"/>
          <c:order val="0"/>
          <c:tx>
            <c:strRef>
              <c:f>'By WBS and Funds'!$E$5</c:f>
              <c:strCache>
                <c:ptCount val="1"/>
                <c:pt idx="0">
                  <c:v>US In-Kind</c:v>
                </c:pt>
              </c:strCache>
            </c:strRef>
          </c:tx>
          <c:explosion val="2"/>
          <c:dPt>
            <c:idx val="0"/>
            <c:bubble3D val="0"/>
            <c:spPr>
              <a:solidFill>
                <a:schemeClr val="bg1">
                  <a:lumMod val="85000"/>
                </a:schemeClr>
              </a:solidFill>
            </c:spPr>
            <c:extLst>
              <c:ext xmlns:c16="http://schemas.microsoft.com/office/drawing/2014/chart" uri="{C3380CC4-5D6E-409C-BE32-E72D297353CC}">
                <c16:uniqueId val="{00000000-1E6A-4F67-95C2-577E91A6B9DB}"/>
              </c:ext>
            </c:extLst>
          </c:dPt>
          <c:dPt>
            <c:idx val="1"/>
            <c:bubble3D val="0"/>
            <c:spPr>
              <a:solidFill>
                <a:schemeClr val="accent2">
                  <a:lumMod val="60000"/>
                  <a:lumOff val="40000"/>
                </a:schemeClr>
              </a:solidFill>
            </c:spPr>
            <c:extLst>
              <c:ext xmlns:c16="http://schemas.microsoft.com/office/drawing/2014/chart" uri="{C3380CC4-5D6E-409C-BE32-E72D297353CC}">
                <c16:uniqueId val="{00000001-1E6A-4F67-95C2-577E91A6B9DB}"/>
              </c:ext>
            </c:extLst>
          </c:dPt>
          <c:dPt>
            <c:idx val="2"/>
            <c:bubble3D val="0"/>
            <c:extLst>
              <c:ext xmlns:c16="http://schemas.microsoft.com/office/drawing/2014/chart" uri="{C3380CC4-5D6E-409C-BE32-E72D297353CC}">
                <c16:uniqueId val="{00000002-1E6A-4F67-95C2-577E91A6B9DB}"/>
              </c:ext>
            </c:extLst>
          </c:dPt>
          <c:dPt>
            <c:idx val="3"/>
            <c:bubble3D val="0"/>
            <c:spPr>
              <a:solidFill>
                <a:srgbClr val="FFFF00"/>
              </a:solidFill>
            </c:spPr>
            <c:extLst>
              <c:ext xmlns:c16="http://schemas.microsoft.com/office/drawing/2014/chart" uri="{C3380CC4-5D6E-409C-BE32-E72D297353CC}">
                <c16:uniqueId val="{00000003-1E6A-4F67-95C2-577E91A6B9DB}"/>
              </c:ext>
            </c:extLst>
          </c:dPt>
          <c:dPt>
            <c:idx val="4"/>
            <c:bubble3D val="0"/>
            <c:extLst>
              <c:ext xmlns:c16="http://schemas.microsoft.com/office/drawing/2014/chart" uri="{C3380CC4-5D6E-409C-BE32-E72D297353CC}">
                <c16:uniqueId val="{00000004-1E6A-4F67-95C2-577E91A6B9DB}"/>
              </c:ext>
            </c:extLst>
          </c:dPt>
          <c:dLbls>
            <c:dLbl>
              <c:idx val="0"/>
              <c:layout>
                <c:manualLayout>
                  <c:x val="-0.23750283856993912"/>
                  <c:y val="0.1363851978566577"/>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1E6A-4F67-95C2-577E91A6B9DB}"/>
                </c:ext>
              </c:extLst>
            </c:dLbl>
            <c:dLbl>
              <c:idx val="1"/>
              <c:layout>
                <c:manualLayout>
                  <c:x val="-0.16696560693811707"/>
                  <c:y val="-0.11077803377471707"/>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1E6A-4F67-95C2-577E91A6B9DB}"/>
                </c:ext>
              </c:extLst>
            </c:dLbl>
            <c:dLbl>
              <c:idx val="2"/>
              <c:layout>
                <c:manualLayout>
                  <c:x val="1.3131357385001721E-2"/>
                  <c:y val="-2.254348431526445E-3"/>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E6A-4F67-95C2-577E91A6B9DB}"/>
                </c:ext>
              </c:extLst>
            </c:dLbl>
            <c:dLbl>
              <c:idx val="3"/>
              <c:layout>
                <c:manualLayout>
                  <c:x val="0.13863452288374944"/>
                  <c:y val="-0.17380211818570601"/>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E6A-4F67-95C2-577E91A6B9DB}"/>
                </c:ext>
              </c:extLst>
            </c:dLbl>
            <c:dLbl>
              <c:idx val="4"/>
              <c:layout>
                <c:manualLayout>
                  <c:x val="0.18990699802482611"/>
                  <c:y val="7.6268169354230086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1E6A-4F67-95C2-577E91A6B9DB}"/>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numRef>
              <c:f>'By WBS and Funds'!$H$6:$H$10</c:f>
              <c:numCache>
                <c:formatCode>General</c:formatCode>
                <c:ptCount val="5"/>
              </c:numCache>
            </c:numRef>
          </c:cat>
          <c:val>
            <c:numRef>
              <c:f>'By WBS and Funds'!$E$6:$E$10</c:f>
              <c:numCache>
                <c:formatCode>0.0" FTE"</c:formatCode>
                <c:ptCount val="5"/>
                <c:pt idx="0">
                  <c:v>2.3800000000000008</c:v>
                </c:pt>
                <c:pt idx="1">
                  <c:v>0.8</c:v>
                </c:pt>
                <c:pt idx="2">
                  <c:v>1.08</c:v>
                </c:pt>
              </c:numCache>
            </c:numRef>
          </c:val>
          <c:extLst>
            <c:ext xmlns:c16="http://schemas.microsoft.com/office/drawing/2014/chart" uri="{C3380CC4-5D6E-409C-BE32-E72D297353CC}">
              <c16:uniqueId val="{00000005-1E6A-4F67-95C2-577E91A6B9D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b="1" i="0" u="none" strike="noStrike" baseline="0">
                <a:solidFill>
                  <a:srgbClr val="000000"/>
                </a:solidFill>
                <a:latin typeface="Calibri"/>
                <a:ea typeface="Calibri"/>
                <a:cs typeface="Calibri"/>
              </a:defRPr>
            </a:pPr>
            <a:r>
              <a:rPr lang="en-US"/>
              <a:t>Non U.S. In-Kind</a:t>
            </a:r>
          </a:p>
        </c:rich>
      </c:tx>
      <c:layout>
        <c:manualLayout>
          <c:xMode val="edge"/>
          <c:yMode val="edge"/>
          <c:x val="0.15605350801738019"/>
          <c:y val="6.1535433070866149E-3"/>
        </c:manualLayout>
      </c:layout>
      <c:overlay val="0"/>
      <c:spPr>
        <a:solidFill>
          <a:schemeClr val="accent4">
            <a:lumMod val="40000"/>
            <a:lumOff val="60000"/>
          </a:schemeClr>
        </a:solidFill>
      </c:spPr>
    </c:title>
    <c:autoTitleDeleted val="0"/>
    <c:plotArea>
      <c:layout>
        <c:manualLayout>
          <c:layoutTarget val="inner"/>
          <c:xMode val="edge"/>
          <c:yMode val="edge"/>
          <c:x val="1.5898905886807365E-2"/>
          <c:y val="0.15712912882694774"/>
          <c:w val="0.83331907680950168"/>
          <c:h val="0.72381223500908554"/>
        </c:manualLayout>
      </c:layout>
      <c:pieChart>
        <c:varyColors val="1"/>
        <c:ser>
          <c:idx val="0"/>
          <c:order val="0"/>
          <c:tx>
            <c:strRef>
              <c:f>'By WBS and Funds'!$F$5</c:f>
              <c:strCache>
                <c:ptCount val="1"/>
                <c:pt idx="0">
                  <c:v>Non-US In-kind</c:v>
                </c:pt>
              </c:strCache>
            </c:strRef>
          </c:tx>
          <c:explosion val="2"/>
          <c:dPt>
            <c:idx val="0"/>
            <c:bubble3D val="0"/>
            <c:spPr>
              <a:solidFill>
                <a:schemeClr val="bg1">
                  <a:lumMod val="85000"/>
                </a:schemeClr>
              </a:solidFill>
            </c:spPr>
            <c:extLst>
              <c:ext xmlns:c16="http://schemas.microsoft.com/office/drawing/2014/chart" uri="{C3380CC4-5D6E-409C-BE32-E72D297353CC}">
                <c16:uniqueId val="{00000000-B5AC-4339-B841-ADD2723BE9D5}"/>
              </c:ext>
            </c:extLst>
          </c:dPt>
          <c:dPt>
            <c:idx val="1"/>
            <c:bubble3D val="0"/>
            <c:spPr>
              <a:solidFill>
                <a:schemeClr val="accent2">
                  <a:lumMod val="60000"/>
                  <a:lumOff val="40000"/>
                </a:schemeClr>
              </a:solidFill>
            </c:spPr>
            <c:extLst>
              <c:ext xmlns:c16="http://schemas.microsoft.com/office/drawing/2014/chart" uri="{C3380CC4-5D6E-409C-BE32-E72D297353CC}">
                <c16:uniqueId val="{00000001-B5AC-4339-B841-ADD2723BE9D5}"/>
              </c:ext>
            </c:extLst>
          </c:dPt>
          <c:dPt>
            <c:idx val="2"/>
            <c:bubble3D val="0"/>
            <c:extLst>
              <c:ext xmlns:c16="http://schemas.microsoft.com/office/drawing/2014/chart" uri="{C3380CC4-5D6E-409C-BE32-E72D297353CC}">
                <c16:uniqueId val="{00000002-B5AC-4339-B841-ADD2723BE9D5}"/>
              </c:ext>
            </c:extLst>
          </c:dPt>
          <c:dPt>
            <c:idx val="3"/>
            <c:bubble3D val="0"/>
            <c:spPr>
              <a:solidFill>
                <a:srgbClr val="FFFF00"/>
              </a:solidFill>
            </c:spPr>
            <c:extLst>
              <c:ext xmlns:c16="http://schemas.microsoft.com/office/drawing/2014/chart" uri="{C3380CC4-5D6E-409C-BE32-E72D297353CC}">
                <c16:uniqueId val="{00000003-B5AC-4339-B841-ADD2723BE9D5}"/>
              </c:ext>
            </c:extLst>
          </c:dPt>
          <c:dPt>
            <c:idx val="4"/>
            <c:bubble3D val="0"/>
            <c:extLst>
              <c:ext xmlns:c16="http://schemas.microsoft.com/office/drawing/2014/chart" uri="{C3380CC4-5D6E-409C-BE32-E72D297353CC}">
                <c16:uniqueId val="{00000004-B5AC-4339-B841-ADD2723BE9D5}"/>
              </c:ext>
            </c:extLst>
          </c:dPt>
          <c:dLbls>
            <c:dLbl>
              <c:idx val="0"/>
              <c:layout>
                <c:manualLayout>
                  <c:x val="-0.19195121672372195"/>
                  <c:y val="0.21306251415058741"/>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B5AC-4339-B841-ADD2723BE9D5}"/>
                </c:ext>
              </c:extLst>
            </c:dLbl>
            <c:dLbl>
              <c:idx val="1"/>
              <c:layout>
                <c:manualLayout>
                  <c:x val="-0.17258056887071208"/>
                  <c:y val="5.2882392895776204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5AC-4339-B841-ADD2723BE9D5}"/>
                </c:ext>
              </c:extLst>
            </c:dLbl>
            <c:dLbl>
              <c:idx val="2"/>
              <c:layout>
                <c:manualLayout>
                  <c:x val="-0.20782949884473287"/>
                  <c:y val="-0.12749405046413928"/>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B5AC-4339-B841-ADD2723BE9D5}"/>
                </c:ext>
              </c:extLst>
            </c:dLbl>
            <c:dLbl>
              <c:idx val="3"/>
              <c:layout>
                <c:manualLayout>
                  <c:x val="8.4541971941366631E-2"/>
                  <c:y val="-0.15591074438378907"/>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5AC-4339-B841-ADD2723BE9D5}"/>
                </c:ext>
              </c:extLst>
            </c:dLbl>
            <c:dLbl>
              <c:idx val="4"/>
              <c:layout>
                <c:manualLayout>
                  <c:x val="0.11303863615933474"/>
                  <c:y val="0.11971864858745697"/>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B5AC-4339-B841-ADD2723BE9D5}"/>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numRef>
              <c:f>'By WBS and Funds'!$H$6:$H$10</c:f>
              <c:numCache>
                <c:formatCode>General</c:formatCode>
                <c:ptCount val="5"/>
              </c:numCache>
            </c:numRef>
          </c:cat>
          <c:val>
            <c:numRef>
              <c:f>'By WBS and Funds'!$F$6:$F$10</c:f>
              <c:numCache>
                <c:formatCode>0.0" FTE"</c:formatCode>
                <c:ptCount val="5"/>
                <c:pt idx="0">
                  <c:v>4.3000000000000007</c:v>
                </c:pt>
                <c:pt idx="1">
                  <c:v>0.9</c:v>
                </c:pt>
                <c:pt idx="2">
                  <c:v>1.2000000000000004</c:v>
                </c:pt>
              </c:numCache>
            </c:numRef>
          </c:val>
          <c:extLst>
            <c:ext xmlns:c16="http://schemas.microsoft.com/office/drawing/2014/chart" uri="{C3380CC4-5D6E-409C-BE32-E72D297353CC}">
              <c16:uniqueId val="{00000005-B5AC-4339-B841-ADD2723BE9D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[IceCube M&amp;O Staffing Matrix sort by WBS v25.1 2018.1218.xlsx]charts!PivotTable3</c:name>
    <c:fmtId val="0"/>
  </c:pivotSource>
  <c:chart>
    <c:title>
      <c:tx>
        <c:rich>
          <a:bodyPr/>
          <a:lstStyle/>
          <a:p>
            <a:pPr>
              <a:defRPr sz="1600" b="1" i="0" u="none" strike="noStrike" baseline="0">
                <a:solidFill>
                  <a:srgbClr val="000000"/>
                </a:solidFill>
                <a:latin typeface="Calibri"/>
                <a:ea typeface="Calibri"/>
                <a:cs typeface="Calibri"/>
              </a:defRPr>
            </a:pPr>
            <a:r>
              <a:rPr lang="en-US"/>
              <a:t>IceCube M&amp;O Responsibilities FY2011-FY2013 (FTE)</a:t>
            </a:r>
          </a:p>
        </c:rich>
      </c:tx>
      <c:overlay val="1"/>
    </c:title>
    <c:autoTitleDeleted val="0"/>
    <c:pivotFmts>
      <c:pivotFmt>
        <c:idx val="0"/>
        <c:spPr>
          <a:solidFill>
            <a:schemeClr val="accent6">
              <a:lumMod val="75000"/>
            </a:schemeClr>
          </a:solidFill>
        </c:spPr>
        <c:marker>
          <c:symbol val="none"/>
        </c:marker>
        <c:dLbl>
          <c:idx val="0"/>
          <c:numFmt formatCode="#,##0.0" sourceLinked="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tx2">
              <a:lumMod val="40000"/>
              <a:lumOff val="60000"/>
            </a:schemeClr>
          </a:solidFill>
        </c:spPr>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5">
              <a:lumMod val="40000"/>
              <a:lumOff val="60000"/>
            </a:schemeClr>
          </a:solidFill>
        </c:spPr>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7"/>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9"/>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3"/>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6">
              <a:lumMod val="75000"/>
            </a:schemeClr>
          </a:solidFill>
        </c:spPr>
        <c:marker>
          <c:symbol val="none"/>
        </c:marker>
        <c:dLbl>
          <c:idx val="0"/>
          <c:numFmt formatCode="#,##0.0" sourceLinked="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5"/>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8"/>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9"/>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0"/>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1"/>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2"/>
        <c:spPr>
          <a:solidFill>
            <a:schemeClr val="tx2">
              <a:lumMod val="40000"/>
              <a:lumOff val="60000"/>
            </a:schemeClr>
          </a:solidFill>
        </c:spPr>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3"/>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4"/>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5"/>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6"/>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7"/>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8"/>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9"/>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0"/>
        <c:spPr>
          <a:solidFill>
            <a:schemeClr val="accent5">
              <a:lumMod val="40000"/>
              <a:lumOff val="60000"/>
            </a:schemeClr>
          </a:solidFill>
        </c:spPr>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1"/>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2"/>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3"/>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4"/>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5"/>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6"/>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charts!$B$3:$B$4</c:f>
              <c:strCache>
                <c:ptCount val="1"/>
                <c:pt idx="0">
                  <c:v>Sum of U.S. M&amp;O Core</c:v>
                </c:pt>
              </c:strCache>
            </c:strRef>
          </c:tx>
          <c:spPr>
            <a:solidFill>
              <a:schemeClr val="accent6">
                <a:lumMod val="75000"/>
              </a:schemeClr>
            </a:solidFill>
          </c:spPr>
          <c:invertIfNegative val="0"/>
          <c:dLbls>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AF-4B11-8B4C-5388CD0DBB5F}"/>
                </c:ext>
              </c:extLst>
            </c:dLbl>
            <c:dLbl>
              <c:idx val="1"/>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AF-4B11-8B4C-5388CD0DBB5F}"/>
                </c:ext>
              </c:extLst>
            </c:dLbl>
            <c:dLbl>
              <c:idx val="2"/>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AF-4B11-8B4C-5388CD0DBB5F}"/>
                </c:ext>
              </c:extLst>
            </c:dLbl>
            <c:dLbl>
              <c:idx val="3"/>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AF-4B11-8B4C-5388CD0DBB5F}"/>
                </c:ext>
              </c:extLst>
            </c:dLbl>
            <c:dLbl>
              <c:idx val="4"/>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AF-4B11-8B4C-5388CD0DBB5F}"/>
                </c:ext>
              </c:extLst>
            </c:dLbl>
            <c:dLbl>
              <c:idx val="5"/>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AF-4B11-8B4C-5388CD0DBB5F}"/>
                </c:ext>
              </c:extLst>
            </c:dLbl>
            <c:dLbl>
              <c:idx val="6"/>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AF-4B11-8B4C-5388CD0DBB5F}"/>
                </c:ext>
              </c:extLst>
            </c:dLbl>
            <c:numFmt formatCode="#,##0.0" sourceLinked="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charts!$A$5:$A$12</c:f>
              <c:strCache>
                <c:ptCount val="7"/>
                <c:pt idx="0">
                  <c:v>Apr-10</c:v>
                </c:pt>
                <c:pt idx="1">
                  <c:v>Oct-10</c:v>
                </c:pt>
                <c:pt idx="2">
                  <c:v>Apr-11</c:v>
                </c:pt>
                <c:pt idx="3">
                  <c:v>Oct-11</c:v>
                </c:pt>
                <c:pt idx="4">
                  <c:v>Apr-12</c:v>
                </c:pt>
                <c:pt idx="5">
                  <c:v>Oct-12</c:v>
                </c:pt>
                <c:pt idx="6">
                  <c:v>Apr-13</c:v>
                </c:pt>
              </c:strCache>
            </c:strRef>
          </c:cat>
          <c:val>
            <c:numRef>
              <c:f>charts!$B$5:$B$12</c:f>
              <c:numCache>
                <c:formatCode>0.0</c:formatCode>
                <c:ptCount val="7"/>
                <c:pt idx="0">
                  <c:v>31.507283333333334</c:v>
                </c:pt>
                <c:pt idx="1">
                  <c:v>31.507283333333302</c:v>
                </c:pt>
                <c:pt idx="2">
                  <c:v>30.857283333333335</c:v>
                </c:pt>
                <c:pt idx="3">
                  <c:v>31.032283333333336</c:v>
                </c:pt>
                <c:pt idx="4">
                  <c:v>32.416333333333334</c:v>
                </c:pt>
                <c:pt idx="5">
                  <c:v>33.725000000000001</c:v>
                </c:pt>
                <c:pt idx="6">
                  <c:v>33.175000000000004</c:v>
                </c:pt>
              </c:numCache>
            </c:numRef>
          </c:val>
          <c:extLst>
            <c:ext xmlns:c16="http://schemas.microsoft.com/office/drawing/2014/chart" uri="{C3380CC4-5D6E-409C-BE32-E72D297353CC}">
              <c16:uniqueId val="{00000007-69AF-4B11-8B4C-5388CD0DBB5F}"/>
            </c:ext>
          </c:extLst>
        </c:ser>
        <c:ser>
          <c:idx val="1"/>
          <c:order val="1"/>
          <c:tx>
            <c:strRef>
              <c:f>charts!$C$3:$C$4</c:f>
              <c:strCache>
                <c:ptCount val="1"/>
                <c:pt idx="0">
                  <c:v>Sum of U.S. Base Grants</c:v>
                </c:pt>
              </c:strCache>
            </c:strRef>
          </c:tx>
          <c:spPr>
            <a:solidFill>
              <a:schemeClr val="tx2">
                <a:lumMod val="40000"/>
                <a:lumOff val="60000"/>
              </a:schemeClr>
            </a:solidFill>
          </c:spPr>
          <c:invertIfNegative val="0"/>
          <c:dLbls>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AF-4B11-8B4C-5388CD0DBB5F}"/>
                </c:ext>
              </c:extLst>
            </c:dLbl>
            <c:dLbl>
              <c:idx val="1"/>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9AF-4B11-8B4C-5388CD0DBB5F}"/>
                </c:ext>
              </c:extLst>
            </c:dLbl>
            <c:dLbl>
              <c:idx val="2"/>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9AF-4B11-8B4C-5388CD0DBB5F}"/>
                </c:ext>
              </c:extLst>
            </c:dLbl>
            <c:dLbl>
              <c:idx val="3"/>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9AF-4B11-8B4C-5388CD0DBB5F}"/>
                </c:ext>
              </c:extLst>
            </c:dLbl>
            <c:dLbl>
              <c:idx val="4"/>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9AF-4B11-8B4C-5388CD0DBB5F}"/>
                </c:ext>
              </c:extLst>
            </c:dLbl>
            <c:dLbl>
              <c:idx val="5"/>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9AF-4B11-8B4C-5388CD0DBB5F}"/>
                </c:ext>
              </c:extLst>
            </c:dLbl>
            <c:dLbl>
              <c:idx val="6"/>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9AF-4B11-8B4C-5388CD0DBB5F}"/>
                </c:ext>
              </c:extLst>
            </c:dLbl>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charts!$A$5:$A$12</c:f>
              <c:strCache>
                <c:ptCount val="7"/>
                <c:pt idx="0">
                  <c:v>Apr-10</c:v>
                </c:pt>
                <c:pt idx="1">
                  <c:v>Oct-10</c:v>
                </c:pt>
                <c:pt idx="2">
                  <c:v>Apr-11</c:v>
                </c:pt>
                <c:pt idx="3">
                  <c:v>Oct-11</c:v>
                </c:pt>
                <c:pt idx="4">
                  <c:v>Apr-12</c:v>
                </c:pt>
                <c:pt idx="5">
                  <c:v>Oct-12</c:v>
                </c:pt>
                <c:pt idx="6">
                  <c:v>Apr-13</c:v>
                </c:pt>
              </c:strCache>
            </c:strRef>
          </c:cat>
          <c:val>
            <c:numRef>
              <c:f>charts!$C$5:$C$12</c:f>
              <c:numCache>
                <c:formatCode>0.0</c:formatCode>
                <c:ptCount val="7"/>
                <c:pt idx="0">
                  <c:v>14.82</c:v>
                </c:pt>
                <c:pt idx="1">
                  <c:v>12.83</c:v>
                </c:pt>
                <c:pt idx="2">
                  <c:v>14.17</c:v>
                </c:pt>
                <c:pt idx="3">
                  <c:v>14.296666666666665</c:v>
                </c:pt>
                <c:pt idx="4">
                  <c:v>14.490000000000002</c:v>
                </c:pt>
                <c:pt idx="5">
                  <c:v>15.389999999999999</c:v>
                </c:pt>
                <c:pt idx="6">
                  <c:v>15.540000000000001</c:v>
                </c:pt>
              </c:numCache>
            </c:numRef>
          </c:val>
          <c:extLst>
            <c:ext xmlns:c16="http://schemas.microsoft.com/office/drawing/2014/chart" uri="{C3380CC4-5D6E-409C-BE32-E72D297353CC}">
              <c16:uniqueId val="{0000000F-69AF-4B11-8B4C-5388CD0DBB5F}"/>
            </c:ext>
          </c:extLst>
        </c:ser>
        <c:ser>
          <c:idx val="2"/>
          <c:order val="2"/>
          <c:tx>
            <c:strRef>
              <c:f>charts!$D$3:$D$4</c:f>
              <c:strCache>
                <c:ptCount val="1"/>
                <c:pt idx="0">
                  <c:v>Sum of U.S. Institutional In-Kind</c:v>
                </c:pt>
              </c:strCache>
            </c:strRef>
          </c:tx>
          <c:spPr>
            <a:solidFill>
              <a:schemeClr val="accent5">
                <a:lumMod val="40000"/>
                <a:lumOff val="60000"/>
              </a:schemeClr>
            </a:solidFill>
          </c:spPr>
          <c:invertIfNegative val="0"/>
          <c:dLbls>
            <c:dLbl>
              <c:idx val="6"/>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9AF-4B11-8B4C-5388CD0DBB5F}"/>
                </c:ext>
              </c:extLst>
            </c:dLbl>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charts!$A$5:$A$12</c:f>
              <c:strCache>
                <c:ptCount val="7"/>
                <c:pt idx="0">
                  <c:v>Apr-10</c:v>
                </c:pt>
                <c:pt idx="1">
                  <c:v>Oct-10</c:v>
                </c:pt>
                <c:pt idx="2">
                  <c:v>Apr-11</c:v>
                </c:pt>
                <c:pt idx="3">
                  <c:v>Oct-11</c:v>
                </c:pt>
                <c:pt idx="4">
                  <c:v>Apr-12</c:v>
                </c:pt>
                <c:pt idx="5">
                  <c:v>Oct-12</c:v>
                </c:pt>
                <c:pt idx="6">
                  <c:v>Apr-13</c:v>
                </c:pt>
              </c:strCache>
            </c:strRef>
          </c:cat>
          <c:val>
            <c:numRef>
              <c:f>charts!$D$5:$D$12</c:f>
              <c:numCache>
                <c:formatCode>0.0</c:formatCode>
                <c:ptCount val="7"/>
                <c:pt idx="0">
                  <c:v>7.1366666666666667</c:v>
                </c:pt>
                <c:pt idx="1">
                  <c:v>8.2966666666666669</c:v>
                </c:pt>
                <c:pt idx="2">
                  <c:v>8.1716666666666669</c:v>
                </c:pt>
                <c:pt idx="3">
                  <c:v>8.1416666666666675</c:v>
                </c:pt>
                <c:pt idx="4">
                  <c:v>7.3516666666666666</c:v>
                </c:pt>
                <c:pt idx="5">
                  <c:v>7.335</c:v>
                </c:pt>
                <c:pt idx="6">
                  <c:v>7.4849999999999994</c:v>
                </c:pt>
              </c:numCache>
            </c:numRef>
          </c:val>
          <c:extLst>
            <c:ext xmlns:c16="http://schemas.microsoft.com/office/drawing/2014/chart" uri="{C3380CC4-5D6E-409C-BE32-E72D297353CC}">
              <c16:uniqueId val="{00000011-69AF-4B11-8B4C-5388CD0DBB5F}"/>
            </c:ext>
          </c:extLst>
        </c:ser>
        <c:ser>
          <c:idx val="3"/>
          <c:order val="3"/>
          <c:tx>
            <c:strRef>
              <c:f>charts!$E$3:$E$4</c:f>
              <c:strCache>
                <c:ptCount val="1"/>
                <c:pt idx="0">
                  <c:v>Sum of Europe &amp; Asia Pacific In-Kind</c:v>
                </c:pt>
              </c:strCache>
            </c:strRef>
          </c:tx>
          <c:invertIfNegative val="0"/>
          <c:dLbls>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9AF-4B11-8B4C-5388CD0DBB5F}"/>
                </c:ext>
              </c:extLst>
            </c:dLbl>
            <c:dLbl>
              <c:idx val="3"/>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9AF-4B11-8B4C-5388CD0DBB5F}"/>
                </c:ext>
              </c:extLst>
            </c:dLbl>
            <c:dLbl>
              <c:idx val="4"/>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9AF-4B11-8B4C-5388CD0DBB5F}"/>
                </c:ext>
              </c:extLst>
            </c:dLbl>
            <c:dLbl>
              <c:idx val="5"/>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9AF-4B11-8B4C-5388CD0DBB5F}"/>
                </c:ext>
              </c:extLst>
            </c:dLbl>
            <c:dLbl>
              <c:idx val="6"/>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9AF-4B11-8B4C-5388CD0DBB5F}"/>
                </c:ext>
              </c:extLst>
            </c:dLbl>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charts!$A$5:$A$12</c:f>
              <c:strCache>
                <c:ptCount val="7"/>
                <c:pt idx="0">
                  <c:v>Apr-10</c:v>
                </c:pt>
                <c:pt idx="1">
                  <c:v>Oct-10</c:v>
                </c:pt>
                <c:pt idx="2">
                  <c:v>Apr-11</c:v>
                </c:pt>
                <c:pt idx="3">
                  <c:v>Oct-11</c:v>
                </c:pt>
                <c:pt idx="4">
                  <c:v>Apr-12</c:v>
                </c:pt>
                <c:pt idx="5">
                  <c:v>Oct-12</c:v>
                </c:pt>
                <c:pt idx="6">
                  <c:v>Apr-13</c:v>
                </c:pt>
              </c:strCache>
            </c:strRef>
          </c:cat>
          <c:val>
            <c:numRef>
              <c:f>charts!$E$5:$E$12</c:f>
              <c:numCache>
                <c:formatCode>0.0</c:formatCode>
                <c:ptCount val="7"/>
                <c:pt idx="0">
                  <c:v>29.87</c:v>
                </c:pt>
                <c:pt idx="1">
                  <c:v>28.055</c:v>
                </c:pt>
                <c:pt idx="2">
                  <c:v>27.024999999999999</c:v>
                </c:pt>
                <c:pt idx="3">
                  <c:v>28.505000000000003</c:v>
                </c:pt>
                <c:pt idx="4">
                  <c:v>31.295000000000002</c:v>
                </c:pt>
                <c:pt idx="5">
                  <c:v>31.895</c:v>
                </c:pt>
                <c:pt idx="6">
                  <c:v>31.615000000000002</c:v>
                </c:pt>
              </c:numCache>
            </c:numRef>
          </c:val>
          <c:extLst>
            <c:ext xmlns:c16="http://schemas.microsoft.com/office/drawing/2014/chart" uri="{C3380CC4-5D6E-409C-BE32-E72D297353CC}">
              <c16:uniqueId val="{00000017-69AF-4B11-8B4C-5388CD0DBB5F}"/>
            </c:ext>
          </c:extLst>
        </c:ser>
        <c:dLbls>
          <c:showLegendKey val="0"/>
          <c:showVal val="0"/>
          <c:showCatName val="0"/>
          <c:showSerName val="0"/>
          <c:showPercent val="0"/>
          <c:showBubbleSize val="0"/>
        </c:dLbls>
        <c:gapWidth val="150"/>
        <c:axId val="397900368"/>
        <c:axId val="1"/>
      </c:barChart>
      <c:catAx>
        <c:axId val="397900368"/>
        <c:scaling>
          <c:orientation val="minMax"/>
        </c:scaling>
        <c:delete val="0"/>
        <c:axPos val="b"/>
        <c:numFmt formatCode="General" sourceLinked="1"/>
        <c:majorTickMark val="out"/>
        <c:minorTickMark val="none"/>
        <c:tickLblPos val="nextTo"/>
        <c:txPr>
          <a:bodyPr rot="0" vert="horz"/>
          <a:lstStyle/>
          <a:p>
            <a:pPr>
              <a:defRPr sz="1100" b="1" i="0" u="none" strike="noStrike" baseline="0">
                <a:solidFill>
                  <a:srgbClr val="000000"/>
                </a:solidFill>
                <a:latin typeface="Calibri"/>
                <a:ea typeface="Calibri"/>
                <a:cs typeface="Calibri"/>
              </a:defRPr>
            </a:pPr>
            <a:endParaRPr lang="en-US"/>
          </a:p>
        </c:txPr>
        <c:crossAx val="1"/>
        <c:crosses val="autoZero"/>
        <c:auto val="0"/>
        <c:lblAlgn val="ctr"/>
        <c:lblOffset val="100"/>
        <c:noMultiLvlLbl val="0"/>
      </c:catAx>
      <c:valAx>
        <c:axId val="1"/>
        <c:scaling>
          <c:orientation val="minMax"/>
          <c:max val="35"/>
        </c:scaling>
        <c:delete val="0"/>
        <c:axPos val="l"/>
        <c:majorGridlines/>
        <c:numFmt formatCode="0" sourceLinked="0"/>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97900368"/>
        <c:crosses val="autoZero"/>
        <c:crossBetween val="between"/>
      </c:valAx>
    </c:plotArea>
    <c:legend>
      <c:legendPos val="r"/>
      <c:overlay val="0"/>
      <c:txPr>
        <a:bodyPr/>
        <a:lstStyle/>
        <a:p>
          <a:pPr>
            <a:defRPr sz="6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userShapes r:id="rId1"/>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IceCube M&amp;O Responsibilities</a:t>
            </a:r>
          </a:p>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FY2011-FY2013 (FTE)</a:t>
            </a:r>
          </a:p>
        </c:rich>
      </c:tx>
      <c:layout>
        <c:manualLayout>
          <c:xMode val="edge"/>
          <c:yMode val="edge"/>
          <c:x val="5.590286639071302E-2"/>
          <c:y val="1.286932262606247E-2"/>
        </c:manualLayout>
      </c:layout>
      <c:overlay val="1"/>
      <c:spPr>
        <a:solidFill>
          <a:schemeClr val="bg1"/>
        </a:solidFill>
      </c:spPr>
    </c:title>
    <c:autoTitleDeleted val="0"/>
    <c:plotArea>
      <c:layout>
        <c:manualLayout>
          <c:layoutTarget val="inner"/>
          <c:xMode val="edge"/>
          <c:yMode val="edge"/>
          <c:x val="6.6386117298957437E-2"/>
          <c:y val="0.23939031755328527"/>
          <c:w val="0.92049636715198457"/>
          <c:h val="0.57346489257081079"/>
        </c:manualLayout>
      </c:layout>
      <c:barChart>
        <c:barDir val="col"/>
        <c:grouping val="stacked"/>
        <c:varyColors val="0"/>
        <c:ser>
          <c:idx val="0"/>
          <c:order val="0"/>
          <c:tx>
            <c:v>Sum of U.S. M&amp;O Core</c:v>
          </c:tx>
          <c:spPr>
            <a:solidFill>
              <a:srgbClr val="FF9933"/>
            </a:solidFill>
          </c:spPr>
          <c:invertIfNegative val="0"/>
          <c:dLbls>
            <c:dLbl>
              <c:idx val="0"/>
              <c:layout>
                <c:manualLayout>
                  <c:x val="1.0175376437361129E-17"/>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4D-4A45-B077-E003907A80A8}"/>
                </c:ext>
              </c:extLst>
            </c:dLbl>
            <c:dLbl>
              <c:idx val="1"/>
              <c:layout>
                <c:manualLayout>
                  <c:x val="2.2201077783661162E-3"/>
                  <c:y val="1.610583282246984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4D-4A45-B077-E003907A80A8}"/>
                </c:ext>
              </c:extLst>
            </c:dLbl>
            <c:dLbl>
              <c:idx val="2"/>
              <c:layout>
                <c:manualLayout>
                  <c:x val="2.2201077783661162E-3"/>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A4D-4A45-B077-E003907A80A8}"/>
                </c:ext>
              </c:extLst>
            </c:dLbl>
            <c:dLbl>
              <c:idx val="3"/>
              <c:layout>
                <c:manualLayout>
                  <c:x val="0"/>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4D-4A45-B077-E003907A80A8}"/>
                </c:ext>
              </c:extLst>
            </c:dLbl>
            <c:dLbl>
              <c:idx val="4"/>
              <c:layout>
                <c:manualLayout>
                  <c:x val="0"/>
                  <c:y val="1.932699938696381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A4D-4A45-B077-E003907A80A8}"/>
                </c:ext>
              </c:extLst>
            </c:dLbl>
            <c:dLbl>
              <c:idx val="5"/>
              <c:layout>
                <c:manualLayout>
                  <c:x val="2.2201077783661162E-3"/>
                  <c:y val="1.932699938696381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A4D-4A45-B077-E003907A80A8}"/>
                </c:ext>
              </c:extLst>
            </c:dLbl>
            <c:dLbl>
              <c:idx val="6"/>
              <c:layout>
                <c:manualLayout>
                  <c:x val="4.4402155567322323E-3"/>
                  <c:y val="1.610583282246984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A4D-4A45-B077-E003907A80A8}"/>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Apr-10</c:v>
              </c:pt>
              <c:pt idx="1">
                <c:v>Oct-10</c:v>
              </c:pt>
              <c:pt idx="2">
                <c:v>Apr-11</c:v>
              </c:pt>
              <c:pt idx="3">
                <c:v>Oct-11</c:v>
              </c:pt>
              <c:pt idx="4">
                <c:v>Apr-12</c:v>
              </c:pt>
              <c:pt idx="5">
                <c:v>Oct-12</c:v>
              </c:pt>
              <c:pt idx="6">
                <c:v>Apr-13</c:v>
              </c:pt>
              <c:pt idx="7">
                <c:v>Oct-13</c:v>
              </c:pt>
              <c:pt idx="8">
                <c:v>Apr-14</c:v>
              </c:pt>
              <c:pt idx="9">
                <c:v>Oct-14</c:v>
              </c:pt>
            </c:strLit>
          </c:cat>
          <c:val>
            <c:numRef>
              <c:f>'charts (2)'!$B$5:$B$15</c:f>
              <c:numCache>
                <c:formatCode>0.0</c:formatCode>
                <c:ptCount val="10"/>
                <c:pt idx="0">
                  <c:v>31.507283333333302</c:v>
                </c:pt>
                <c:pt idx="1">
                  <c:v>30.857283333333335</c:v>
                </c:pt>
                <c:pt idx="2">
                  <c:v>31.032283333333336</c:v>
                </c:pt>
                <c:pt idx="3">
                  <c:v>32.416333333333334</c:v>
                </c:pt>
                <c:pt idx="4">
                  <c:v>33.725000000000001</c:v>
                </c:pt>
                <c:pt idx="5">
                  <c:v>33.85</c:v>
                </c:pt>
                <c:pt idx="6">
                  <c:v>34.375</c:v>
                </c:pt>
                <c:pt idx="7">
                  <c:v>33.875</c:v>
                </c:pt>
                <c:pt idx="8">
                  <c:v>35.26</c:v>
                </c:pt>
                <c:pt idx="9">
                  <c:v>35.009999999999991</c:v>
                </c:pt>
              </c:numCache>
            </c:numRef>
          </c:val>
          <c:extLst>
            <c:ext xmlns:c16="http://schemas.microsoft.com/office/drawing/2014/chart" uri="{C3380CC4-5D6E-409C-BE32-E72D297353CC}">
              <c16:uniqueId val="{00000007-8A4D-4A45-B077-E003907A80A8}"/>
            </c:ext>
          </c:extLst>
        </c:ser>
        <c:ser>
          <c:idx val="1"/>
          <c:order val="1"/>
          <c:tx>
            <c:v>Sum of U.S. Base Grants</c:v>
          </c:tx>
          <c:spPr>
            <a:solidFill>
              <a:schemeClr val="tx2">
                <a:lumMod val="40000"/>
                <a:lumOff val="60000"/>
              </a:schemeClr>
            </a:solidFill>
          </c:spPr>
          <c:invertIfNegative val="0"/>
          <c:dLbls>
            <c:dLbl>
              <c:idx val="0"/>
              <c:layout>
                <c:manualLayout>
                  <c:x val="2.2242941142347136E-3"/>
                  <c:y val="9.6672976253929718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A4D-4A45-B077-E003907A80A8}"/>
                </c:ext>
              </c:extLst>
            </c:dLbl>
            <c:dLbl>
              <c:idx val="1"/>
              <c:layout>
                <c:manualLayout>
                  <c:x val="4.4912864152850461E-4"/>
                  <c:y val="1.5453084435653357E-5"/>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A4D-4A45-B077-E003907A80A8}"/>
                </c:ext>
              </c:extLst>
            </c:dLbl>
            <c:dLbl>
              <c:idx val="2"/>
              <c:layout>
                <c:manualLayout>
                  <c:x val="4.4912864152850461E-4"/>
                  <c:y val="1.1399816386957394E-5"/>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A4D-4A45-B077-E003907A80A8}"/>
                </c:ext>
              </c:extLst>
            </c:dLbl>
            <c:dLbl>
              <c:idx val="3"/>
              <c:layout>
                <c:manualLayout>
                  <c:x val="-1.4716095270699858E-3"/>
                  <c:y val="0"/>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A4D-4A45-B077-E003907A80A8}"/>
                </c:ext>
              </c:extLst>
            </c:dLbl>
            <c:dLbl>
              <c:idx val="4"/>
              <c:layout>
                <c:manualLayout>
                  <c:x val="2.9947343538579417E-4"/>
                  <c:y val="1.1653145640000892E-5"/>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A4D-4A45-B077-E003907A80A8}"/>
                </c:ext>
              </c:extLst>
            </c:dLbl>
            <c:dLbl>
              <c:idx val="5"/>
              <c:layout>
                <c:manualLayout>
                  <c:x val="5.9878384767121499E-4"/>
                  <c:y val="9.6751508322372622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A4D-4A45-B077-E003907A80A8}"/>
                </c:ext>
              </c:extLst>
            </c:dLbl>
            <c:dLbl>
              <c:idx val="6"/>
              <c:layout>
                <c:manualLayout>
                  <c:x val="-1.6212647332126962E-3"/>
                  <c:y val="6.446216172944841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A4D-4A45-B077-E003907A80A8}"/>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Apr-10</c:v>
              </c:pt>
              <c:pt idx="1">
                <c:v>Oct-10</c:v>
              </c:pt>
              <c:pt idx="2">
                <c:v>Apr-11</c:v>
              </c:pt>
              <c:pt idx="3">
                <c:v>Oct-11</c:v>
              </c:pt>
              <c:pt idx="4">
                <c:v>Apr-12</c:v>
              </c:pt>
              <c:pt idx="5">
                <c:v>Oct-12</c:v>
              </c:pt>
              <c:pt idx="6">
                <c:v>Apr-13</c:v>
              </c:pt>
              <c:pt idx="7">
                <c:v>Oct-13</c:v>
              </c:pt>
              <c:pt idx="8">
                <c:v>Apr-14</c:v>
              </c:pt>
              <c:pt idx="9">
                <c:v>Oct-14</c:v>
              </c:pt>
            </c:strLit>
          </c:cat>
          <c:val>
            <c:numRef>
              <c:f>'charts (2)'!$C$5:$C$15</c:f>
              <c:numCache>
                <c:formatCode>0.0</c:formatCode>
                <c:ptCount val="10"/>
                <c:pt idx="0">
                  <c:v>12.83</c:v>
                </c:pt>
                <c:pt idx="1">
                  <c:v>14.17</c:v>
                </c:pt>
                <c:pt idx="2">
                  <c:v>14.296666666666665</c:v>
                </c:pt>
                <c:pt idx="3">
                  <c:v>14.490000000000002</c:v>
                </c:pt>
                <c:pt idx="4">
                  <c:v>15.389999999999999</c:v>
                </c:pt>
                <c:pt idx="5">
                  <c:v>14.86</c:v>
                </c:pt>
                <c:pt idx="6">
                  <c:v>13.955000000000002</c:v>
                </c:pt>
                <c:pt idx="7">
                  <c:v>12.780000000000001</c:v>
                </c:pt>
                <c:pt idx="8">
                  <c:v>12.779999999999998</c:v>
                </c:pt>
                <c:pt idx="9">
                  <c:v>6.5799999999999992</c:v>
                </c:pt>
              </c:numCache>
            </c:numRef>
          </c:val>
          <c:extLst>
            <c:ext xmlns:c16="http://schemas.microsoft.com/office/drawing/2014/chart" uri="{C3380CC4-5D6E-409C-BE32-E72D297353CC}">
              <c16:uniqueId val="{0000000F-8A4D-4A45-B077-E003907A80A8}"/>
            </c:ext>
          </c:extLst>
        </c:ser>
        <c:ser>
          <c:idx val="2"/>
          <c:order val="2"/>
          <c:tx>
            <c:v>Sum of U.S. Institutional In-Kind</c:v>
          </c:tx>
          <c:spPr>
            <a:solidFill>
              <a:schemeClr val="accent5">
                <a:lumMod val="40000"/>
                <a:lumOff val="60000"/>
              </a:schemeClr>
            </a:solidFill>
          </c:spPr>
          <c:invertIfNegative val="0"/>
          <c:dLbls>
            <c:dLbl>
              <c:idx val="0"/>
              <c:layout>
                <c:manualLayout>
                  <c:x val="0"/>
                  <c:y val="1.2884666257975875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A4D-4A45-B077-E003907A80A8}"/>
                </c:ext>
              </c:extLst>
            </c:dLbl>
            <c:dLbl>
              <c:idx val="1"/>
              <c:layout>
                <c:manualLayout>
                  <c:x val="2.3687256484243818E-3"/>
                  <c:y val="2.3306291280001784E-5"/>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A4D-4A45-B077-E003907A80A8}"/>
                </c:ext>
              </c:extLst>
            </c:dLbl>
            <c:dLbl>
              <c:idx val="2"/>
              <c:layout>
                <c:manualLayout>
                  <c:x val="1.0483711457508469E-6"/>
                  <c:y val="6.4540693797891895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A4D-4A45-B077-E003907A80A8}"/>
                </c:ext>
              </c:extLst>
            </c:dLbl>
            <c:dLbl>
              <c:idx val="3"/>
              <c:layout>
                <c:manualLayout>
                  <c:x val="2.2201006296517101E-3"/>
                  <c:y val="9.6751508322372622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A4D-4A45-B077-E003907A80A8}"/>
                </c:ext>
              </c:extLst>
            </c:dLbl>
            <c:dLbl>
              <c:idx val="4"/>
              <c:layout>
                <c:manualLayout>
                  <c:x val="-8.1403011498889031E-17"/>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A4D-4A45-B077-E003907A80A8}"/>
                </c:ext>
              </c:extLst>
            </c:dLbl>
            <c:dLbl>
              <c:idx val="5"/>
              <c:layout>
                <c:manualLayout>
                  <c:x val="0"/>
                  <c:y val="3.236534536883726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A4D-4A45-B077-E003907A80A8}"/>
                </c:ext>
              </c:extLst>
            </c:dLbl>
            <c:dLbl>
              <c:idx val="6"/>
              <c:layout>
                <c:manualLayout>
                  <c:x val="2.2201006296517101E-3"/>
                  <c:y val="9.671350893441609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A4D-4A45-B077-E003907A80A8}"/>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Apr-10</c:v>
              </c:pt>
              <c:pt idx="1">
                <c:v>Oct-10</c:v>
              </c:pt>
              <c:pt idx="2">
                <c:v>Apr-11</c:v>
              </c:pt>
              <c:pt idx="3">
                <c:v>Oct-11</c:v>
              </c:pt>
              <c:pt idx="4">
                <c:v>Apr-12</c:v>
              </c:pt>
              <c:pt idx="5">
                <c:v>Oct-12</c:v>
              </c:pt>
              <c:pt idx="6">
                <c:v>Apr-13</c:v>
              </c:pt>
              <c:pt idx="7">
                <c:v>Oct-13</c:v>
              </c:pt>
              <c:pt idx="8">
                <c:v>Apr-14</c:v>
              </c:pt>
              <c:pt idx="9">
                <c:v>Oct-14</c:v>
              </c:pt>
            </c:strLit>
          </c:cat>
          <c:val>
            <c:numRef>
              <c:f>'charts (2)'!$D$5:$D$15</c:f>
              <c:numCache>
                <c:formatCode>0.0</c:formatCode>
                <c:ptCount val="10"/>
                <c:pt idx="0">
                  <c:v>8.2966666666666669</c:v>
                </c:pt>
                <c:pt idx="1">
                  <c:v>8.1716666666666669</c:v>
                </c:pt>
                <c:pt idx="2">
                  <c:v>8.1416666666666675</c:v>
                </c:pt>
                <c:pt idx="3">
                  <c:v>7.3516666666666666</c:v>
                </c:pt>
                <c:pt idx="4">
                  <c:v>7.335</c:v>
                </c:pt>
                <c:pt idx="5">
                  <c:v>7.8350000000000009</c:v>
                </c:pt>
                <c:pt idx="6">
                  <c:v>7.9150000000000009</c:v>
                </c:pt>
                <c:pt idx="7">
                  <c:v>8.490000000000002</c:v>
                </c:pt>
                <c:pt idx="8">
                  <c:v>7.3150000000000013</c:v>
                </c:pt>
                <c:pt idx="9">
                  <c:v>18.120000000000005</c:v>
                </c:pt>
              </c:numCache>
            </c:numRef>
          </c:val>
          <c:extLst>
            <c:ext xmlns:c16="http://schemas.microsoft.com/office/drawing/2014/chart" uri="{C3380CC4-5D6E-409C-BE32-E72D297353CC}">
              <c16:uniqueId val="{00000017-8A4D-4A45-B077-E003907A80A8}"/>
            </c:ext>
          </c:extLst>
        </c:ser>
        <c:ser>
          <c:idx val="3"/>
          <c:order val="3"/>
          <c:tx>
            <c:v>Sum of Europe &amp; Asia Pacific In-Kind</c:v>
          </c:tx>
          <c:spPr>
            <a:solidFill>
              <a:schemeClr val="accent4">
                <a:lumMod val="60000"/>
                <a:lumOff val="40000"/>
              </a:schemeClr>
            </a:solidFill>
          </c:spPr>
          <c:invertIfNegative val="0"/>
          <c:dLbls>
            <c:dLbl>
              <c:idx val="0"/>
              <c:layout>
                <c:manualLayout>
                  <c:x val="0"/>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A4D-4A45-B077-E003907A80A8}"/>
                </c:ext>
              </c:extLst>
            </c:dLbl>
            <c:dLbl>
              <c:idx val="1"/>
              <c:layout>
                <c:manualLayout>
                  <c:x val="4.4402155567322323E-3"/>
                  <c:y val="1.6105832822469815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A4D-4A45-B077-E003907A80A8}"/>
                </c:ext>
              </c:extLst>
            </c:dLbl>
            <c:dLbl>
              <c:idx val="3"/>
              <c:layout>
                <c:manualLayout>
                  <c:x val="0"/>
                  <c:y val="1.610583282246984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A4D-4A45-B077-E003907A80A8}"/>
                </c:ext>
              </c:extLst>
            </c:dLbl>
            <c:dLbl>
              <c:idx val="4"/>
              <c:layout>
                <c:manualLayout>
                  <c:x val="0"/>
                  <c:y val="1.610583282246984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A4D-4A45-B077-E003907A80A8}"/>
                </c:ext>
              </c:extLst>
            </c:dLbl>
            <c:dLbl>
              <c:idx val="5"/>
              <c:layout>
                <c:manualLayout>
                  <c:x val="0"/>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A4D-4A45-B077-E003907A80A8}"/>
                </c:ext>
              </c:extLst>
            </c:dLbl>
            <c:dLbl>
              <c:idx val="6"/>
              <c:layout>
                <c:manualLayout>
                  <c:x val="2.2201077783661162E-3"/>
                  <c:y val="1.932699938696381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A4D-4A45-B077-E003907A80A8}"/>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Apr-10</c:v>
              </c:pt>
              <c:pt idx="1">
                <c:v>Oct-10</c:v>
              </c:pt>
              <c:pt idx="2">
                <c:v>Apr-11</c:v>
              </c:pt>
              <c:pt idx="3">
                <c:v>Oct-11</c:v>
              </c:pt>
              <c:pt idx="4">
                <c:v>Apr-12</c:v>
              </c:pt>
              <c:pt idx="5">
                <c:v>Oct-12</c:v>
              </c:pt>
              <c:pt idx="6">
                <c:v>Apr-13</c:v>
              </c:pt>
              <c:pt idx="7">
                <c:v>Oct-13</c:v>
              </c:pt>
              <c:pt idx="8">
                <c:v>Apr-14</c:v>
              </c:pt>
              <c:pt idx="9">
                <c:v>Oct-14</c:v>
              </c:pt>
            </c:strLit>
          </c:cat>
          <c:val>
            <c:numRef>
              <c:f>'charts (2)'!$E$5:$E$15</c:f>
              <c:numCache>
                <c:formatCode>0.0</c:formatCode>
                <c:ptCount val="10"/>
                <c:pt idx="0">
                  <c:v>28.055</c:v>
                </c:pt>
                <c:pt idx="1">
                  <c:v>27.024999999999999</c:v>
                </c:pt>
                <c:pt idx="2">
                  <c:v>28.505000000000003</c:v>
                </c:pt>
                <c:pt idx="3">
                  <c:v>31.295000000000002</c:v>
                </c:pt>
                <c:pt idx="4">
                  <c:v>31.895</c:v>
                </c:pt>
                <c:pt idx="5">
                  <c:v>32.965000000000003</c:v>
                </c:pt>
                <c:pt idx="6">
                  <c:v>33.625</c:v>
                </c:pt>
                <c:pt idx="7">
                  <c:v>37.064999999999998</c:v>
                </c:pt>
                <c:pt idx="8">
                  <c:v>37.525000000000006</c:v>
                </c:pt>
                <c:pt idx="9">
                  <c:v>35.75</c:v>
                </c:pt>
              </c:numCache>
            </c:numRef>
          </c:val>
          <c:extLst>
            <c:ext xmlns:c16="http://schemas.microsoft.com/office/drawing/2014/chart" uri="{C3380CC4-5D6E-409C-BE32-E72D297353CC}">
              <c16:uniqueId val="{0000001E-8A4D-4A45-B077-E003907A80A8}"/>
            </c:ext>
          </c:extLst>
        </c:ser>
        <c:dLbls>
          <c:showLegendKey val="0"/>
          <c:showVal val="0"/>
          <c:showCatName val="0"/>
          <c:showSerName val="0"/>
          <c:showPercent val="0"/>
          <c:showBubbleSize val="0"/>
        </c:dLbls>
        <c:gapWidth val="150"/>
        <c:overlap val="100"/>
        <c:axId val="397897088"/>
        <c:axId val="1"/>
      </c:barChart>
      <c:catAx>
        <c:axId val="397897088"/>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0"/>
        <c:lblAlgn val="ctr"/>
        <c:lblOffset val="100"/>
        <c:noMultiLvlLbl val="0"/>
      </c:catAx>
      <c:valAx>
        <c:axId val="1"/>
        <c:scaling>
          <c:orientation val="minMax"/>
          <c:max val="90"/>
        </c:scaling>
        <c:delete val="0"/>
        <c:axPos val="l"/>
        <c:majorGridlines/>
        <c:title>
          <c:tx>
            <c:rich>
              <a:bodyPr rot="0" vert="horz"/>
              <a:lstStyle/>
              <a:p>
                <a:pPr algn="ctr">
                  <a:defRPr sz="1400" b="0" i="0" u="none" strike="noStrike" baseline="0">
                    <a:solidFill>
                      <a:srgbClr val="000000"/>
                    </a:solidFill>
                    <a:latin typeface="Calibri"/>
                    <a:ea typeface="Calibri"/>
                    <a:cs typeface="Calibri"/>
                  </a:defRPr>
                </a:pPr>
                <a:r>
                  <a:rPr lang="en-US"/>
                  <a:t>FTE</a:t>
                </a:r>
              </a:p>
            </c:rich>
          </c:tx>
          <c:layout>
            <c:manualLayout>
              <c:xMode val="edge"/>
              <c:yMode val="edge"/>
              <c:x val="4.1389934953782953E-3"/>
              <c:y val="0.1623854096052563"/>
            </c:manualLayout>
          </c:layout>
          <c:overlay val="0"/>
        </c:title>
        <c:numFmt formatCode="0" sourceLinked="0"/>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97897088"/>
        <c:crosses val="autoZero"/>
        <c:crossBetween val="between"/>
      </c:valAx>
    </c:plotArea>
    <c:legend>
      <c:legendPos val="b"/>
      <c:layout>
        <c:manualLayout>
          <c:xMode val="edge"/>
          <c:yMode val="edge"/>
          <c:wMode val="edge"/>
          <c:hMode val="edge"/>
          <c:x val="0.54448367620055393"/>
          <c:y val="3.9736402982739741E-2"/>
          <c:w val="0.96346923531791728"/>
          <c:h val="0.22682823173593369"/>
        </c:manualLayout>
      </c:layout>
      <c:overlay val="0"/>
      <c:spPr>
        <a:solidFill>
          <a:schemeClr val="bg1"/>
        </a:solidFill>
      </c:spPr>
      <c:txPr>
        <a:bodyPr/>
        <a:lstStyle/>
        <a:p>
          <a:pPr>
            <a:defRPr sz="65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IceCube M&amp;O Responsibilities</a:t>
            </a:r>
          </a:p>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FY2011-FY2015 (FTE)</a:t>
            </a:r>
          </a:p>
        </c:rich>
      </c:tx>
      <c:layout>
        <c:manualLayout>
          <c:xMode val="edge"/>
          <c:yMode val="edge"/>
          <c:x val="5.590286639071302E-2"/>
          <c:y val="1.286932262606247E-2"/>
        </c:manualLayout>
      </c:layout>
      <c:overlay val="1"/>
      <c:spPr>
        <a:solidFill>
          <a:schemeClr val="bg1"/>
        </a:solidFill>
      </c:spPr>
    </c:title>
    <c:autoTitleDeleted val="0"/>
    <c:plotArea>
      <c:layout>
        <c:manualLayout>
          <c:layoutTarget val="inner"/>
          <c:xMode val="edge"/>
          <c:yMode val="edge"/>
          <c:x val="6.6386103910924171E-2"/>
          <c:y val="0.2523667388291792"/>
          <c:w val="0.92049636715198457"/>
          <c:h val="0.57346489257081079"/>
        </c:manualLayout>
      </c:layout>
      <c:barChart>
        <c:barDir val="col"/>
        <c:grouping val="stacked"/>
        <c:varyColors val="0"/>
        <c:ser>
          <c:idx val="0"/>
          <c:order val="0"/>
          <c:tx>
            <c:strRef>
              <c:f>'charts (2)'!$B$4</c:f>
              <c:strCache>
                <c:ptCount val="1"/>
                <c:pt idx="0">
                  <c:v>NSF M&amp;O Core</c:v>
                </c:pt>
              </c:strCache>
            </c:strRef>
          </c:tx>
          <c:spPr>
            <a:solidFill>
              <a:srgbClr val="FF9933"/>
            </a:solidFill>
          </c:spPr>
          <c:invertIfNegative val="0"/>
          <c:dLbls>
            <c:dLbl>
              <c:idx val="0"/>
              <c:layout>
                <c:manualLayout>
                  <c:x val="1.0175376437361129E-17"/>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A0-4BCC-8336-3AACFE9EF8F6}"/>
                </c:ext>
              </c:extLst>
            </c:dLbl>
            <c:dLbl>
              <c:idx val="1"/>
              <c:layout>
                <c:manualLayout>
                  <c:x val="2.2201077783661162E-3"/>
                  <c:y val="1.610583282246984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A0-4BCC-8336-3AACFE9EF8F6}"/>
                </c:ext>
              </c:extLst>
            </c:dLbl>
            <c:dLbl>
              <c:idx val="2"/>
              <c:layout>
                <c:manualLayout>
                  <c:x val="2.2201077783661162E-3"/>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A0-4BCC-8336-3AACFE9EF8F6}"/>
                </c:ext>
              </c:extLst>
            </c:dLbl>
            <c:dLbl>
              <c:idx val="3"/>
              <c:layout>
                <c:manualLayout>
                  <c:x val="0"/>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A0-4BCC-8336-3AACFE9EF8F6}"/>
                </c:ext>
              </c:extLst>
            </c:dLbl>
            <c:dLbl>
              <c:idx val="4"/>
              <c:layout>
                <c:manualLayout>
                  <c:x val="0"/>
                  <c:y val="1.932699938696381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A0-4BCC-8336-3AACFE9EF8F6}"/>
                </c:ext>
              </c:extLst>
            </c:dLbl>
            <c:dLbl>
              <c:idx val="5"/>
              <c:layout>
                <c:manualLayout>
                  <c:x val="2.2201077783661162E-3"/>
                  <c:y val="1.932699938696381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A0-4BCC-8336-3AACFE9EF8F6}"/>
                </c:ext>
              </c:extLst>
            </c:dLbl>
            <c:dLbl>
              <c:idx val="6"/>
              <c:layout>
                <c:manualLayout>
                  <c:x val="4.4402155567322323E-3"/>
                  <c:y val="1.610583282246984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A0-4BCC-8336-3AACFE9EF8F6}"/>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Oct-10</c:v>
              </c:pt>
              <c:pt idx="1">
                <c:v>Apr-11</c:v>
              </c:pt>
              <c:pt idx="2">
                <c:v>Oct-11</c:v>
              </c:pt>
              <c:pt idx="3">
                <c:v>Apr-12</c:v>
              </c:pt>
              <c:pt idx="4">
                <c:v>Oct-12</c:v>
              </c:pt>
              <c:pt idx="5">
                <c:v>Apr-13</c:v>
              </c:pt>
              <c:pt idx="6">
                <c:v>Oct-13</c:v>
              </c:pt>
              <c:pt idx="7">
                <c:v>Apr-14</c:v>
              </c:pt>
              <c:pt idx="8">
                <c:v>Oct-14</c:v>
              </c:pt>
              <c:pt idx="9">
                <c:v>Apr-15</c:v>
              </c:pt>
            </c:strLit>
          </c:cat>
          <c:val>
            <c:numRef>
              <c:f>'charts (2)'!$B$6:$B$15</c:f>
              <c:numCache>
                <c:formatCode>0.0</c:formatCode>
                <c:ptCount val="10"/>
                <c:pt idx="0">
                  <c:v>31.507283333333302</c:v>
                </c:pt>
                <c:pt idx="1">
                  <c:v>30.857283333333335</c:v>
                </c:pt>
                <c:pt idx="2">
                  <c:v>31.032283333333336</c:v>
                </c:pt>
                <c:pt idx="3">
                  <c:v>32.416333333333334</c:v>
                </c:pt>
                <c:pt idx="4">
                  <c:v>33.725000000000001</c:v>
                </c:pt>
                <c:pt idx="5">
                  <c:v>33.85</c:v>
                </c:pt>
                <c:pt idx="6">
                  <c:v>34.375</c:v>
                </c:pt>
                <c:pt idx="7">
                  <c:v>33.875</c:v>
                </c:pt>
                <c:pt idx="8">
                  <c:v>35.26</c:v>
                </c:pt>
                <c:pt idx="9">
                  <c:v>35.009999999999991</c:v>
                </c:pt>
              </c:numCache>
            </c:numRef>
          </c:val>
          <c:extLst>
            <c:ext xmlns:c16="http://schemas.microsoft.com/office/drawing/2014/chart" uri="{C3380CC4-5D6E-409C-BE32-E72D297353CC}">
              <c16:uniqueId val="{00000007-22A0-4BCC-8336-3AACFE9EF8F6}"/>
            </c:ext>
          </c:extLst>
        </c:ser>
        <c:ser>
          <c:idx val="1"/>
          <c:order val="1"/>
          <c:tx>
            <c:strRef>
              <c:f>'charts (2)'!$C$4</c:f>
              <c:strCache>
                <c:ptCount val="1"/>
                <c:pt idx="0">
                  <c:v>NSF Base Grants</c:v>
                </c:pt>
              </c:strCache>
            </c:strRef>
          </c:tx>
          <c:spPr>
            <a:solidFill>
              <a:schemeClr val="tx2">
                <a:lumMod val="40000"/>
                <a:lumOff val="60000"/>
              </a:schemeClr>
            </a:solidFill>
          </c:spPr>
          <c:invertIfNegative val="0"/>
          <c:dLbls>
            <c:dLbl>
              <c:idx val="0"/>
              <c:layout>
                <c:manualLayout>
                  <c:x val="2.2242941142347136E-3"/>
                  <c:y val="9.6672976253929718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A0-4BCC-8336-3AACFE9EF8F6}"/>
                </c:ext>
              </c:extLst>
            </c:dLbl>
            <c:dLbl>
              <c:idx val="1"/>
              <c:layout>
                <c:manualLayout>
                  <c:x val="4.4912864152850461E-4"/>
                  <c:y val="1.5453084435653357E-5"/>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A0-4BCC-8336-3AACFE9EF8F6}"/>
                </c:ext>
              </c:extLst>
            </c:dLbl>
            <c:dLbl>
              <c:idx val="2"/>
              <c:layout>
                <c:manualLayout>
                  <c:x val="4.4912864152850461E-4"/>
                  <c:y val="1.1399816386957394E-5"/>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A0-4BCC-8336-3AACFE9EF8F6}"/>
                </c:ext>
              </c:extLst>
            </c:dLbl>
            <c:dLbl>
              <c:idx val="3"/>
              <c:layout>
                <c:manualLayout>
                  <c:x val="-1.4716095270699858E-3"/>
                  <c:y val="0"/>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2A0-4BCC-8336-3AACFE9EF8F6}"/>
                </c:ext>
              </c:extLst>
            </c:dLbl>
            <c:dLbl>
              <c:idx val="4"/>
              <c:layout>
                <c:manualLayout>
                  <c:x val="2.9947343538579417E-4"/>
                  <c:y val="1.1653145640000892E-5"/>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2A0-4BCC-8336-3AACFE9EF8F6}"/>
                </c:ext>
              </c:extLst>
            </c:dLbl>
            <c:dLbl>
              <c:idx val="5"/>
              <c:layout>
                <c:manualLayout>
                  <c:x val="5.9878384767121499E-4"/>
                  <c:y val="9.6751508322372622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2A0-4BCC-8336-3AACFE9EF8F6}"/>
                </c:ext>
              </c:extLst>
            </c:dLbl>
            <c:dLbl>
              <c:idx val="6"/>
              <c:layout>
                <c:manualLayout>
                  <c:x val="-1.6212647332126962E-3"/>
                  <c:y val="6.446216172944841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2A0-4BCC-8336-3AACFE9EF8F6}"/>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Oct-10</c:v>
              </c:pt>
              <c:pt idx="1">
                <c:v>Apr-11</c:v>
              </c:pt>
              <c:pt idx="2">
                <c:v>Oct-11</c:v>
              </c:pt>
              <c:pt idx="3">
                <c:v>Apr-12</c:v>
              </c:pt>
              <c:pt idx="4">
                <c:v>Oct-12</c:v>
              </c:pt>
              <c:pt idx="5">
                <c:v>Apr-13</c:v>
              </c:pt>
              <c:pt idx="6">
                <c:v>Oct-13</c:v>
              </c:pt>
              <c:pt idx="7">
                <c:v>Apr-14</c:v>
              </c:pt>
              <c:pt idx="8">
                <c:v>Oct-14</c:v>
              </c:pt>
              <c:pt idx="9">
                <c:v>Apr-15</c:v>
              </c:pt>
            </c:strLit>
          </c:cat>
          <c:val>
            <c:numRef>
              <c:f>'charts (2)'!$C$6:$C$15</c:f>
              <c:numCache>
                <c:formatCode>0.0</c:formatCode>
                <c:ptCount val="10"/>
                <c:pt idx="0">
                  <c:v>12.83</c:v>
                </c:pt>
                <c:pt idx="1">
                  <c:v>14.17</c:v>
                </c:pt>
                <c:pt idx="2">
                  <c:v>14.296666666666665</c:v>
                </c:pt>
                <c:pt idx="3">
                  <c:v>14.490000000000002</c:v>
                </c:pt>
                <c:pt idx="4">
                  <c:v>15.389999999999999</c:v>
                </c:pt>
                <c:pt idx="5">
                  <c:v>14.86</c:v>
                </c:pt>
                <c:pt idx="6">
                  <c:v>13.955000000000002</c:v>
                </c:pt>
                <c:pt idx="7">
                  <c:v>12.780000000000001</c:v>
                </c:pt>
                <c:pt idx="8">
                  <c:v>12.779999999999998</c:v>
                </c:pt>
                <c:pt idx="9">
                  <c:v>6.5799999999999992</c:v>
                </c:pt>
              </c:numCache>
            </c:numRef>
          </c:val>
          <c:extLst>
            <c:ext xmlns:c16="http://schemas.microsoft.com/office/drawing/2014/chart" uri="{C3380CC4-5D6E-409C-BE32-E72D297353CC}">
              <c16:uniqueId val="{0000000F-22A0-4BCC-8336-3AACFE9EF8F6}"/>
            </c:ext>
          </c:extLst>
        </c:ser>
        <c:ser>
          <c:idx val="2"/>
          <c:order val="2"/>
          <c:tx>
            <c:strRef>
              <c:f>'charts (2)'!$D$4</c:f>
              <c:strCache>
                <c:ptCount val="1"/>
                <c:pt idx="0">
                  <c:v>U.S. Institutional In-Kind</c:v>
                </c:pt>
              </c:strCache>
            </c:strRef>
          </c:tx>
          <c:spPr>
            <a:solidFill>
              <a:schemeClr val="accent5">
                <a:lumMod val="40000"/>
                <a:lumOff val="60000"/>
              </a:schemeClr>
            </a:solidFill>
          </c:spPr>
          <c:invertIfNegative val="0"/>
          <c:dLbls>
            <c:dLbl>
              <c:idx val="0"/>
              <c:layout>
                <c:manualLayout>
                  <c:x val="0"/>
                  <c:y val="1.2884666257975875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2A0-4BCC-8336-3AACFE9EF8F6}"/>
                </c:ext>
              </c:extLst>
            </c:dLbl>
            <c:dLbl>
              <c:idx val="1"/>
              <c:layout>
                <c:manualLayout>
                  <c:x val="2.3687256484243818E-3"/>
                  <c:y val="2.3306291280001784E-5"/>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2A0-4BCC-8336-3AACFE9EF8F6}"/>
                </c:ext>
              </c:extLst>
            </c:dLbl>
            <c:dLbl>
              <c:idx val="2"/>
              <c:layout>
                <c:manualLayout>
                  <c:x val="1.0483711457508469E-6"/>
                  <c:y val="6.4540693797891895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2A0-4BCC-8336-3AACFE9EF8F6}"/>
                </c:ext>
              </c:extLst>
            </c:dLbl>
            <c:dLbl>
              <c:idx val="3"/>
              <c:layout>
                <c:manualLayout>
                  <c:x val="2.2201006296517101E-3"/>
                  <c:y val="9.6751508322372622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2A0-4BCC-8336-3AACFE9EF8F6}"/>
                </c:ext>
              </c:extLst>
            </c:dLbl>
            <c:dLbl>
              <c:idx val="4"/>
              <c:layout>
                <c:manualLayout>
                  <c:x val="-8.1403011498889031E-17"/>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2A0-4BCC-8336-3AACFE9EF8F6}"/>
                </c:ext>
              </c:extLst>
            </c:dLbl>
            <c:dLbl>
              <c:idx val="5"/>
              <c:layout>
                <c:manualLayout>
                  <c:x val="0"/>
                  <c:y val="3.236534536883726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2A0-4BCC-8336-3AACFE9EF8F6}"/>
                </c:ext>
              </c:extLst>
            </c:dLbl>
            <c:dLbl>
              <c:idx val="6"/>
              <c:layout>
                <c:manualLayout>
                  <c:x val="2.2201006296517101E-3"/>
                  <c:y val="9.671350893441609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2A0-4BCC-8336-3AACFE9EF8F6}"/>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Oct-10</c:v>
              </c:pt>
              <c:pt idx="1">
                <c:v>Apr-11</c:v>
              </c:pt>
              <c:pt idx="2">
                <c:v>Oct-11</c:v>
              </c:pt>
              <c:pt idx="3">
                <c:v>Apr-12</c:v>
              </c:pt>
              <c:pt idx="4">
                <c:v>Oct-12</c:v>
              </c:pt>
              <c:pt idx="5">
                <c:v>Apr-13</c:v>
              </c:pt>
              <c:pt idx="6">
                <c:v>Oct-13</c:v>
              </c:pt>
              <c:pt idx="7">
                <c:v>Apr-14</c:v>
              </c:pt>
              <c:pt idx="8">
                <c:v>Oct-14</c:v>
              </c:pt>
              <c:pt idx="9">
                <c:v>Apr-15</c:v>
              </c:pt>
            </c:strLit>
          </c:cat>
          <c:val>
            <c:numRef>
              <c:f>'charts (2)'!$D$6:$D$15</c:f>
              <c:numCache>
                <c:formatCode>0.0</c:formatCode>
                <c:ptCount val="10"/>
                <c:pt idx="0">
                  <c:v>8.2966666666666669</c:v>
                </c:pt>
                <c:pt idx="1">
                  <c:v>8.1716666666666669</c:v>
                </c:pt>
                <c:pt idx="2">
                  <c:v>8.1416666666666675</c:v>
                </c:pt>
                <c:pt idx="3">
                  <c:v>7.3516666666666666</c:v>
                </c:pt>
                <c:pt idx="4">
                  <c:v>7.335</c:v>
                </c:pt>
                <c:pt idx="5">
                  <c:v>7.8350000000000009</c:v>
                </c:pt>
                <c:pt idx="6">
                  <c:v>7.9150000000000009</c:v>
                </c:pt>
                <c:pt idx="7">
                  <c:v>8.490000000000002</c:v>
                </c:pt>
                <c:pt idx="8">
                  <c:v>7.3150000000000013</c:v>
                </c:pt>
                <c:pt idx="9">
                  <c:v>18.120000000000005</c:v>
                </c:pt>
              </c:numCache>
            </c:numRef>
          </c:val>
          <c:extLst>
            <c:ext xmlns:c16="http://schemas.microsoft.com/office/drawing/2014/chart" uri="{C3380CC4-5D6E-409C-BE32-E72D297353CC}">
              <c16:uniqueId val="{00000017-22A0-4BCC-8336-3AACFE9EF8F6}"/>
            </c:ext>
          </c:extLst>
        </c:ser>
        <c:ser>
          <c:idx val="3"/>
          <c:order val="3"/>
          <c:tx>
            <c:strRef>
              <c:f>'charts (2)'!$E$4</c:f>
              <c:strCache>
                <c:ptCount val="1"/>
                <c:pt idx="0">
                  <c:v>Non-US Institutional In-Kind</c:v>
                </c:pt>
              </c:strCache>
            </c:strRef>
          </c:tx>
          <c:spPr>
            <a:solidFill>
              <a:schemeClr val="accent4">
                <a:lumMod val="60000"/>
                <a:lumOff val="40000"/>
              </a:schemeClr>
            </a:solidFill>
          </c:spPr>
          <c:invertIfNegative val="0"/>
          <c:dLbls>
            <c:dLbl>
              <c:idx val="0"/>
              <c:layout>
                <c:manualLayout>
                  <c:x val="0"/>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2A0-4BCC-8336-3AACFE9EF8F6}"/>
                </c:ext>
              </c:extLst>
            </c:dLbl>
            <c:dLbl>
              <c:idx val="1"/>
              <c:layout>
                <c:manualLayout>
                  <c:x val="4.4402155567322323E-3"/>
                  <c:y val="1.6105832822469815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2A0-4BCC-8336-3AACFE9EF8F6}"/>
                </c:ext>
              </c:extLst>
            </c:dLbl>
            <c:dLbl>
              <c:idx val="3"/>
              <c:layout>
                <c:manualLayout>
                  <c:x val="0"/>
                  <c:y val="1.610583282246984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2A0-4BCC-8336-3AACFE9EF8F6}"/>
                </c:ext>
              </c:extLst>
            </c:dLbl>
            <c:dLbl>
              <c:idx val="4"/>
              <c:layout>
                <c:manualLayout>
                  <c:x val="0"/>
                  <c:y val="1.610583282246984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2A0-4BCC-8336-3AACFE9EF8F6}"/>
                </c:ext>
              </c:extLst>
            </c:dLbl>
            <c:dLbl>
              <c:idx val="5"/>
              <c:layout>
                <c:manualLayout>
                  <c:x val="0"/>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2A0-4BCC-8336-3AACFE9EF8F6}"/>
                </c:ext>
              </c:extLst>
            </c:dLbl>
            <c:dLbl>
              <c:idx val="6"/>
              <c:layout>
                <c:manualLayout>
                  <c:x val="2.2201077783661162E-3"/>
                  <c:y val="1.932699938696381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2A0-4BCC-8336-3AACFE9EF8F6}"/>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Oct-10</c:v>
              </c:pt>
              <c:pt idx="1">
                <c:v>Apr-11</c:v>
              </c:pt>
              <c:pt idx="2">
                <c:v>Oct-11</c:v>
              </c:pt>
              <c:pt idx="3">
                <c:v>Apr-12</c:v>
              </c:pt>
              <c:pt idx="4">
                <c:v>Oct-12</c:v>
              </c:pt>
              <c:pt idx="5">
                <c:v>Apr-13</c:v>
              </c:pt>
              <c:pt idx="6">
                <c:v>Oct-13</c:v>
              </c:pt>
              <c:pt idx="7">
                <c:v>Apr-14</c:v>
              </c:pt>
              <c:pt idx="8">
                <c:v>Oct-14</c:v>
              </c:pt>
              <c:pt idx="9">
                <c:v>Apr-15</c:v>
              </c:pt>
            </c:strLit>
          </c:cat>
          <c:val>
            <c:numRef>
              <c:f>'charts (2)'!$E$6:$E$15</c:f>
              <c:numCache>
                <c:formatCode>0.0</c:formatCode>
                <c:ptCount val="10"/>
                <c:pt idx="0">
                  <c:v>28.055</c:v>
                </c:pt>
                <c:pt idx="1">
                  <c:v>27.024999999999999</c:v>
                </c:pt>
                <c:pt idx="2">
                  <c:v>28.505000000000003</c:v>
                </c:pt>
                <c:pt idx="3">
                  <c:v>31.295000000000002</c:v>
                </c:pt>
                <c:pt idx="4">
                  <c:v>31.895</c:v>
                </c:pt>
                <c:pt idx="5">
                  <c:v>32.965000000000003</c:v>
                </c:pt>
                <c:pt idx="6">
                  <c:v>33.625</c:v>
                </c:pt>
                <c:pt idx="7">
                  <c:v>37.064999999999998</c:v>
                </c:pt>
                <c:pt idx="8">
                  <c:v>37.525000000000006</c:v>
                </c:pt>
                <c:pt idx="9">
                  <c:v>35.75</c:v>
                </c:pt>
              </c:numCache>
            </c:numRef>
          </c:val>
          <c:extLst>
            <c:ext xmlns:c16="http://schemas.microsoft.com/office/drawing/2014/chart" uri="{C3380CC4-5D6E-409C-BE32-E72D297353CC}">
              <c16:uniqueId val="{0000001E-22A0-4BCC-8336-3AACFE9EF8F6}"/>
            </c:ext>
          </c:extLst>
        </c:ser>
        <c:dLbls>
          <c:showLegendKey val="0"/>
          <c:showVal val="0"/>
          <c:showCatName val="0"/>
          <c:showSerName val="0"/>
          <c:showPercent val="0"/>
          <c:showBubbleSize val="0"/>
        </c:dLbls>
        <c:gapWidth val="150"/>
        <c:overlap val="100"/>
        <c:axId val="397900040"/>
        <c:axId val="1"/>
      </c:barChart>
      <c:catAx>
        <c:axId val="397900040"/>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0"/>
        <c:lblAlgn val="ctr"/>
        <c:lblOffset val="100"/>
        <c:noMultiLvlLbl val="0"/>
      </c:catAx>
      <c:valAx>
        <c:axId val="1"/>
        <c:scaling>
          <c:orientation val="minMax"/>
          <c:max val="100"/>
        </c:scaling>
        <c:delete val="0"/>
        <c:axPos val="l"/>
        <c:majorGridlines/>
        <c:title>
          <c:tx>
            <c:rich>
              <a:bodyPr rot="0" vert="horz"/>
              <a:lstStyle/>
              <a:p>
                <a:pPr algn="ctr">
                  <a:defRPr sz="1400" b="0" i="0" u="none" strike="noStrike" baseline="0">
                    <a:solidFill>
                      <a:srgbClr val="000000"/>
                    </a:solidFill>
                    <a:latin typeface="Calibri"/>
                    <a:ea typeface="Calibri"/>
                    <a:cs typeface="Calibri"/>
                  </a:defRPr>
                </a:pPr>
                <a:r>
                  <a:rPr lang="en-US"/>
                  <a:t>FTE</a:t>
                </a:r>
              </a:p>
            </c:rich>
          </c:tx>
          <c:layout>
            <c:manualLayout>
              <c:xMode val="edge"/>
              <c:yMode val="edge"/>
              <c:x val="4.1389934953782953E-3"/>
              <c:y val="0.1623854096052563"/>
            </c:manualLayout>
          </c:layout>
          <c:overlay val="0"/>
        </c:title>
        <c:numFmt formatCode="0" sourceLinked="0"/>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97900040"/>
        <c:crosses val="autoZero"/>
        <c:crossBetween val="between"/>
      </c:valAx>
    </c:plotArea>
    <c:legend>
      <c:legendPos val="r"/>
      <c:layout>
        <c:manualLayout>
          <c:xMode val="edge"/>
          <c:yMode val="edge"/>
          <c:wMode val="edge"/>
          <c:hMode val="edge"/>
          <c:x val="0.54349553390806382"/>
          <c:y val="3.476925483652292E-2"/>
          <c:w val="0.96248109302542706"/>
          <c:h val="0.22186108358971685"/>
        </c:manualLayout>
      </c:layout>
      <c:overlay val="0"/>
      <c:spPr>
        <a:solidFill>
          <a:schemeClr val="bg1"/>
        </a:solidFill>
      </c:spPr>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Proposal by Source of Funds
MoU v8.3  April 2010, FY2011 (FTE)</a:t>
            </a:r>
          </a:p>
        </c:rich>
      </c:tx>
      <c:layout>
        <c:manualLayout>
          <c:xMode val="edge"/>
          <c:yMode val="edge"/>
          <c:x val="0.11851284519214032"/>
          <c:y val="3.9840433853053137E-2"/>
        </c:manualLayout>
      </c:layout>
      <c:overlay val="0"/>
      <c:spPr>
        <a:noFill/>
        <a:ln w="25400">
          <a:noFill/>
        </a:ln>
      </c:spPr>
    </c:title>
    <c:autoTitleDeleted val="0"/>
    <c:plotArea>
      <c:layout>
        <c:manualLayout>
          <c:layoutTarget val="inner"/>
          <c:xMode val="edge"/>
          <c:yMode val="edge"/>
          <c:x val="2.5757279621791841E-2"/>
          <c:y val="0.21420916135089091"/>
          <c:w val="0.45648507089211793"/>
          <c:h val="0.75051524628249944"/>
        </c:manualLayout>
      </c:layout>
      <c:pieChart>
        <c:varyColors val="1"/>
        <c:ser>
          <c:idx val="0"/>
          <c:order val="0"/>
          <c:spPr>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E95B-438D-8DBB-F5CF488EDA60}"/>
                </c:ext>
              </c:extLst>
            </c:dLbl>
            <c:dLbl>
              <c:idx val="1"/>
              <c:layout>
                <c:manualLayout>
                  <c:x val="-5.1471612915100391E-2"/>
                  <c:y val="-0.1046743402127702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95B-438D-8DBB-F5CF488EDA60}"/>
                </c:ext>
              </c:extLst>
            </c:dLbl>
            <c:dLbl>
              <c:idx val="2"/>
              <c:layout>
                <c:manualLayout>
                  <c:x val="8.8482922536254768E-2"/>
                  <c:y val="-0.1056958281928003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95B-438D-8DBB-F5CF488EDA60}"/>
                </c:ext>
              </c:extLst>
            </c:dLbl>
            <c:dLbl>
              <c:idx val="3"/>
              <c:layout>
                <c:manualLayout>
                  <c:x val="0.11691022964509394"/>
                  <c:y val="4.8563831702065623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95B-438D-8DBB-F5CF488EDA60}"/>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WBS'!$BJ$592:$BM$592</c:f>
            </c:multiLvlStrRef>
          </c:cat>
          <c:val>
            <c:numRef>
              <c:f>'M&amp;O activities sorted by WBS'!$BJ$593:$BM$593</c:f>
            </c:numRef>
          </c:val>
          <c:extLst>
            <c:ext xmlns:c16="http://schemas.microsoft.com/office/drawing/2014/chart" uri="{C3380CC4-5D6E-409C-BE32-E72D297353CC}">
              <c16:uniqueId val="{00000004-E95B-438D-8DBB-F5CF488EDA60}"/>
            </c:ext>
          </c:extLst>
        </c:ser>
        <c:ser>
          <c:idx val="1"/>
          <c:order val="1"/>
          <c:cat>
            <c:multiLvlStrRef>
              <c:f>'M&amp;O activities sorted by WBS'!$BJ$592:$BM$592</c:f>
            </c:multiLvlStrRef>
          </c:cat>
          <c:val>
            <c:numRef>
              <c:f>'M&amp;O activities sorted by WBS'!$BJ$594:$BM$594</c:f>
            </c:numRef>
          </c:val>
          <c:extLst>
            <c:ext xmlns:c16="http://schemas.microsoft.com/office/drawing/2014/chart" uri="{C3380CC4-5D6E-409C-BE32-E72D297353CC}">
              <c16:uniqueId val="{00000005-E95B-438D-8DBB-F5CF488EDA6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9454020458105936"/>
          <c:y val="0.45535346161200047"/>
          <c:w val="0.27938257067671479"/>
          <c:h val="0.24183866089586487"/>
        </c:manualLayout>
      </c:layout>
      <c:overlay val="0"/>
      <c:spPr>
        <a:solidFill>
          <a:srgbClr val="E6E6E6"/>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E6E6E6"/>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v13.0  October 2012,  FY2013 (FTE)</a:t>
            </a:r>
          </a:p>
        </c:rich>
      </c:tx>
      <c:layout>
        <c:manualLayout>
          <c:xMode val="edge"/>
          <c:yMode val="edge"/>
          <c:x val="0.26756434515453009"/>
          <c:y val="3.9840777646157059E-2"/>
        </c:manualLayout>
      </c:layout>
      <c:overlay val="0"/>
      <c:spPr>
        <a:noFill/>
        <a:ln w="25400">
          <a:noFill/>
        </a:ln>
      </c:spPr>
    </c:title>
    <c:autoTitleDeleted val="0"/>
    <c:plotArea>
      <c:layout>
        <c:manualLayout>
          <c:layoutTarget val="inner"/>
          <c:xMode val="edge"/>
          <c:yMode val="edge"/>
          <c:x val="2.0914723694575837E-2"/>
          <c:y val="0.23540226324168495"/>
          <c:w val="0.47084361109427858"/>
          <c:h val="0.72749193236091392"/>
        </c:manualLayout>
      </c:layout>
      <c:pieChart>
        <c:varyColors val="1"/>
        <c:ser>
          <c:idx val="0"/>
          <c:order val="0"/>
          <c:spPr>
            <a:solidFill>
              <a:srgbClr val="9999FF"/>
            </a:solidFill>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EDE3-4F64-90A8-9F74E752E162}"/>
                </c:ext>
              </c:extLst>
            </c:dLbl>
            <c:dLbl>
              <c:idx val="1"/>
              <c:layout>
                <c:manualLayout>
                  <c:x val="-6.4261974249440801E-2"/>
                  <c:y val="-0.1256466444521286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DE3-4F64-90A8-9F74E752E162}"/>
                </c:ext>
              </c:extLst>
            </c:dLbl>
            <c:dLbl>
              <c:idx val="2"/>
              <c:layout>
                <c:manualLayout>
                  <c:x val="7.4751247165843637E-2"/>
                  <c:y val="-8.4776298243514361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DE3-4F64-90A8-9F74E752E162}"/>
                </c:ext>
              </c:extLst>
            </c:dLbl>
            <c:dLbl>
              <c:idx val="3"/>
              <c:layout>
                <c:manualLayout>
                  <c:x val="0.11111133858944779"/>
                  <c:y val="3.7232529615067615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DE3-4F64-90A8-9F74E752E162}"/>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WBS'!$AK$592:$AN$592</c:f>
            </c:multiLvlStrRef>
          </c:cat>
          <c:val>
            <c:numRef>
              <c:f>'M&amp;O activities sorted by WBS'!$AK$593:$AN$593</c:f>
            </c:numRef>
          </c:val>
          <c:extLst>
            <c:ext xmlns:c16="http://schemas.microsoft.com/office/drawing/2014/chart" uri="{C3380CC4-5D6E-409C-BE32-E72D297353CC}">
              <c16:uniqueId val="{00000004-EDE3-4F64-90A8-9F74E752E162}"/>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0582962013469253"/>
          <c:y val="0.44421677931851439"/>
          <c:w val="0.27613806995055845"/>
          <c:h val="0.24289631384572502"/>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v12.0  March 2012,  FY2012 (FTE)</a:t>
            </a:r>
          </a:p>
        </c:rich>
      </c:tx>
      <c:layout>
        <c:manualLayout>
          <c:xMode val="edge"/>
          <c:yMode val="edge"/>
          <c:x val="0.25850918635170606"/>
          <c:y val="2.6726012124590623E-2"/>
        </c:manualLayout>
      </c:layout>
      <c:overlay val="0"/>
      <c:spPr>
        <a:noFill/>
        <a:ln w="25400">
          <a:noFill/>
        </a:ln>
      </c:spPr>
    </c:title>
    <c:autoTitleDeleted val="0"/>
    <c:plotArea>
      <c:layout>
        <c:manualLayout>
          <c:layoutTarget val="inner"/>
          <c:xMode val="edge"/>
          <c:yMode val="edge"/>
          <c:x val="2.3743970228950691E-2"/>
          <c:y val="0.21876958822770104"/>
          <c:w val="0.44966713699659294"/>
          <c:h val="0.73015618949270689"/>
        </c:manualLayout>
      </c:layout>
      <c:pieChart>
        <c:varyColors val="1"/>
        <c:ser>
          <c:idx val="0"/>
          <c:order val="0"/>
          <c:spPr>
            <a:solidFill>
              <a:srgbClr val="9999FF"/>
            </a:solidFill>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3D6D-4112-8DD5-AA3637A2624C}"/>
                </c:ext>
              </c:extLst>
            </c:dLbl>
            <c:dLbl>
              <c:idx val="1"/>
              <c:layout>
                <c:manualLayout>
                  <c:x val="-6.4261974249440801E-2"/>
                  <c:y val="-0.1256466444521286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3D6D-4112-8DD5-AA3637A2624C}"/>
                </c:ext>
              </c:extLst>
            </c:dLbl>
            <c:dLbl>
              <c:idx val="2"/>
              <c:layout>
                <c:manualLayout>
                  <c:x val="8.5520268562910298E-2"/>
                  <c:y val="-0.11255395158938467"/>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3D6D-4112-8DD5-AA3637A2624C}"/>
                </c:ext>
              </c:extLst>
            </c:dLbl>
            <c:dLbl>
              <c:idx val="3"/>
              <c:layout>
                <c:manualLayout>
                  <c:x val="0.11111133858944779"/>
                  <c:y val="3.7232529615067615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D6D-4112-8DD5-AA3637A2624C}"/>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WBS'!$AQ$592:$AT$592</c:f>
            </c:multiLvlStrRef>
          </c:cat>
          <c:val>
            <c:numRef>
              <c:f>'M&amp;O activities sorted by WBS'!$AQ$593:$AT$593</c:f>
            </c:numRef>
          </c:val>
          <c:extLst>
            <c:ext xmlns:c16="http://schemas.microsoft.com/office/drawing/2014/chart" uri="{C3380CC4-5D6E-409C-BE32-E72D297353CC}">
              <c16:uniqueId val="{00000004-3D6D-4112-8DD5-AA3637A2624C}"/>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0053583686654552"/>
          <c:y val="0.44421677931851439"/>
          <c:w val="0.27507248132444984"/>
          <c:h val="0.24289631384572502"/>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v11.0  September 2011,  FY2012 (FTE)</a:t>
            </a:r>
          </a:p>
        </c:rich>
      </c:tx>
      <c:layout>
        <c:manualLayout>
          <c:xMode val="edge"/>
          <c:yMode val="edge"/>
          <c:x val="0.25850990217131947"/>
          <c:y val="2.6726012124590623E-2"/>
        </c:manualLayout>
      </c:layout>
      <c:overlay val="0"/>
      <c:spPr>
        <a:noFill/>
        <a:ln w="25400">
          <a:noFill/>
        </a:ln>
      </c:spPr>
    </c:title>
    <c:autoTitleDeleted val="0"/>
    <c:plotArea>
      <c:layout>
        <c:manualLayout>
          <c:layoutTarget val="inner"/>
          <c:xMode val="edge"/>
          <c:yMode val="edge"/>
          <c:x val="2.3743970228950691E-2"/>
          <c:y val="0.21876958822770104"/>
          <c:w val="0.44966713699659294"/>
          <c:h val="0.73015618949270689"/>
        </c:manualLayout>
      </c:layout>
      <c:pieChart>
        <c:varyColors val="1"/>
        <c:ser>
          <c:idx val="0"/>
          <c:order val="0"/>
          <c:spPr>
            <a:solidFill>
              <a:srgbClr val="9999FF"/>
            </a:solidFill>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0280-4B38-A73B-26F13187B6A0}"/>
                </c:ext>
              </c:extLst>
            </c:dLbl>
            <c:dLbl>
              <c:idx val="1"/>
              <c:layout>
                <c:manualLayout>
                  <c:x val="-6.4261974249440801E-2"/>
                  <c:y val="-0.1256466444521286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280-4B38-A73B-26F13187B6A0}"/>
                </c:ext>
              </c:extLst>
            </c:dLbl>
            <c:dLbl>
              <c:idx val="2"/>
              <c:layout>
                <c:manualLayout>
                  <c:x val="8.7934370549375723E-2"/>
                  <c:y val="-0.122556870473835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280-4B38-A73B-26F13187B6A0}"/>
                </c:ext>
              </c:extLst>
            </c:dLbl>
            <c:dLbl>
              <c:idx val="3"/>
              <c:layout>
                <c:manualLayout>
                  <c:x val="0.11111133858944779"/>
                  <c:y val="3.7232529615067615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280-4B38-A73B-26F13187B6A0}"/>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WBS'!$AW$592:$AZ$592</c:f>
            </c:multiLvlStrRef>
          </c:cat>
          <c:val>
            <c:numRef>
              <c:f>'M&amp;O activities sorted by WBS'!$AW$593:$AZ$593</c:f>
            </c:numRef>
          </c:val>
          <c:extLst>
            <c:ext xmlns:c16="http://schemas.microsoft.com/office/drawing/2014/chart" uri="{C3380CC4-5D6E-409C-BE32-E72D297353CC}">
              <c16:uniqueId val="{00000004-0280-4B38-A73B-26F13187B6A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049407460431083"/>
          <c:y val="0.43108668385478366"/>
          <c:w val="0.26987015827567007"/>
          <c:h val="0.2428963138457250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v10.0  April 2011,  FY2011 (FTE)</a:t>
            </a:r>
          </a:p>
        </c:rich>
      </c:tx>
      <c:layout>
        <c:manualLayout>
          <c:xMode val="edge"/>
          <c:yMode val="edge"/>
          <c:x val="0.2585095458958041"/>
          <c:y val="2.6726012124590623E-2"/>
        </c:manualLayout>
      </c:layout>
      <c:overlay val="0"/>
      <c:spPr>
        <a:noFill/>
        <a:ln w="25400">
          <a:noFill/>
        </a:ln>
      </c:spPr>
    </c:title>
    <c:autoTitleDeleted val="0"/>
    <c:plotArea>
      <c:layout>
        <c:manualLayout>
          <c:layoutTarget val="inner"/>
          <c:xMode val="edge"/>
          <c:yMode val="edge"/>
          <c:x val="2.3743970228950691E-2"/>
          <c:y val="0.21876958822770104"/>
          <c:w val="0.44966713699659294"/>
          <c:h val="0.73015618949270689"/>
        </c:manualLayout>
      </c:layout>
      <c:pieChart>
        <c:varyColors val="1"/>
        <c:ser>
          <c:idx val="0"/>
          <c:order val="0"/>
          <c:spPr>
            <a:solidFill>
              <a:srgbClr val="9999FF"/>
            </a:solidFill>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87A6-4EE7-8E9C-08E173CF6A56}"/>
                </c:ext>
              </c:extLst>
            </c:dLbl>
            <c:dLbl>
              <c:idx val="1"/>
              <c:layout>
                <c:manualLayout>
                  <c:x val="-6.4261974249440801E-2"/>
                  <c:y val="-0.1256466444521286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87A6-4EE7-8E9C-08E173CF6A56}"/>
                </c:ext>
              </c:extLst>
            </c:dLbl>
            <c:dLbl>
              <c:idx val="2"/>
              <c:layout>
                <c:manualLayout>
                  <c:x val="8.7934370549375723E-2"/>
                  <c:y val="-0.122556870473835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87A6-4EE7-8E9C-08E173CF6A56}"/>
                </c:ext>
              </c:extLst>
            </c:dLbl>
            <c:dLbl>
              <c:idx val="3"/>
              <c:layout>
                <c:manualLayout>
                  <c:x val="0.11111133858944779"/>
                  <c:y val="3.7232529615067615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7A6-4EE7-8E9C-08E173CF6A56}"/>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WBS'!$AW$592:$AZ$592</c:f>
            </c:multiLvlStrRef>
          </c:cat>
          <c:val>
            <c:numRef>
              <c:f>'M&amp;O activities sorted by WBS'!$AW$593:$AZ$593</c:f>
            </c:numRef>
          </c:val>
          <c:extLst>
            <c:ext xmlns:c16="http://schemas.microsoft.com/office/drawing/2014/chart" uri="{C3380CC4-5D6E-409C-BE32-E72D297353CC}">
              <c16:uniqueId val="{00000004-87A6-4EE7-8E9C-08E173CF6A56}"/>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85891921044116"/>
          <c:y val="0.43765103477109613"/>
          <c:w val="0.29356207528853406"/>
          <c:h val="0.2428963138457250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IceCube M&amp;O Responsibilities by Source of Funds</a:t>
            </a:r>
          </a:p>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(FTE)</a:t>
            </a:r>
          </a:p>
        </c:rich>
      </c:tx>
      <c:layout>
        <c:manualLayout>
          <c:xMode val="edge"/>
          <c:yMode val="edge"/>
          <c:x val="1.5043472772316286E-2"/>
          <c:y val="2.5224557881790809E-2"/>
        </c:manualLayout>
      </c:layout>
      <c:overlay val="1"/>
    </c:title>
    <c:autoTitleDeleted val="0"/>
    <c:plotArea>
      <c:layout>
        <c:manualLayout>
          <c:layoutTarget val="inner"/>
          <c:xMode val="edge"/>
          <c:yMode val="edge"/>
          <c:x val="8.4679851783032209E-2"/>
          <c:y val="0.24179868154877407"/>
          <c:w val="0.81194962617054567"/>
          <c:h val="0.52623203503836347"/>
        </c:manualLayout>
      </c:layout>
      <c:barChart>
        <c:barDir val="col"/>
        <c:grouping val="stacked"/>
        <c:varyColors val="0"/>
        <c:ser>
          <c:idx val="0"/>
          <c:order val="0"/>
          <c:tx>
            <c:strRef>
              <c:f>'M&amp;O activities sorted by WBS'!$U$618</c:f>
              <c:strCache>
                <c:ptCount val="1"/>
                <c:pt idx="0">
                  <c:v>U.S. M&amp;O Core</c:v>
                </c:pt>
              </c:strCache>
            </c:strRef>
          </c:tx>
          <c:spPr>
            <a:solidFill>
              <a:schemeClr val="accent6">
                <a:lumMod val="75000"/>
              </a:schemeClr>
            </a:solidFill>
          </c:spPr>
          <c:invertIfNegative val="0"/>
          <c:dLbls>
            <c:dLbl>
              <c:idx val="0"/>
              <c:layout>
                <c:manualLayout>
                  <c:x val="1.8332060624756625E-4"/>
                  <c:y val="4.0935680054460573E-5"/>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B9-4492-8BE3-440F6FDB6CCE}"/>
                </c:ext>
              </c:extLst>
            </c:dLbl>
            <c:dLbl>
              <c:idx val="1"/>
              <c:layout>
                <c:manualLayout>
                  <c:x val="-1.3473613030609303E-4"/>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B9-4492-8BE3-440F6FDB6CCE}"/>
                </c:ext>
              </c:extLst>
            </c:dLbl>
            <c:dLbl>
              <c:idx val="2"/>
              <c:layout>
                <c:manualLayout>
                  <c:x val="-1.3491674174086175E-4"/>
                  <c:y val="-3.2232818940520134E-7"/>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B9-4492-8BE3-440F6FDB6CCE}"/>
                </c:ext>
              </c:extLst>
            </c:dLbl>
            <c:dLbl>
              <c:idx val="3"/>
              <c:layout>
                <c:manualLayout>
                  <c:x val="2.477085827276228E-3"/>
                  <c:y val="-4.1345036855005178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B9-4492-8BE3-440F6FDB6CCE}"/>
                </c:ext>
              </c:extLst>
            </c:dLbl>
            <c:dLbl>
              <c:idx val="4"/>
              <c:layout>
                <c:manualLayout>
                  <c:x val="8.1943407935488482E-4"/>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B9-4492-8BE3-440F6FDB6CCE}"/>
                </c:ext>
              </c:extLst>
            </c:dLbl>
            <c:dLbl>
              <c:idx val="5"/>
              <c:layout>
                <c:manualLayout>
                  <c:x val="-2.1104446147810953E-3"/>
                  <c:y val="-3.2232818940520134E-7"/>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B9-4492-8BE3-440F6FDB6CCE}"/>
                </c:ext>
              </c:extLst>
            </c:dLbl>
            <c:dLbl>
              <c:idx val="6"/>
              <c:layout>
                <c:manualLayout>
                  <c:x val="-4.5279286685975231E-4"/>
                  <c:y val="4.0935680054460573E-5"/>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B9-4492-8BE3-440F6FDB6CC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'M&amp;O activities sorted by WBS'!$U$619:$U$627</c:f>
            </c:numRef>
          </c:val>
          <c:extLst>
            <c:ext xmlns:c15="http://schemas.microsoft.com/office/drawing/2012/chart" uri="{02D57815-91ED-43cb-92C2-25804820EDAC}">
              <c15:filteredCategoryTitle>
                <c15:cat>
                  <c:multiLvlStrRef>
                    <c:extLst>
                      <c:ext uri="{02D57815-91ED-43cb-92C2-25804820EDAC}">
                        <c15:formulaRef>
                          <c15:sqref>'M&amp;O activities sorted by WBS'!$T$619:$T$627</c15:sqref>
                        </c15:formulaRef>
                      </c:ext>
                    </c:extLst>
                  </c:multiLvlStrRef>
                </c15:cat>
              </c15:filteredCategoryTitle>
            </c:ext>
            <c:ext xmlns:c16="http://schemas.microsoft.com/office/drawing/2014/chart" uri="{C3380CC4-5D6E-409C-BE32-E72D297353CC}">
              <c16:uniqueId val="{00000007-A7B9-4492-8BE3-440F6FDB6CCE}"/>
            </c:ext>
          </c:extLst>
        </c:ser>
        <c:ser>
          <c:idx val="1"/>
          <c:order val="1"/>
          <c:tx>
            <c:strRef>
              <c:f>'M&amp;O activities sorted by WBS'!$V$618</c:f>
              <c:strCache>
                <c:ptCount val="1"/>
                <c:pt idx="0">
                  <c:v>U.S. Base Grants</c:v>
                </c:pt>
              </c:strCache>
            </c:strRef>
          </c:tx>
          <c:spPr>
            <a:solidFill>
              <a:schemeClr val="tx2">
                <a:lumMod val="60000"/>
                <a:lumOff val="40000"/>
              </a:schemeClr>
            </a:solidFill>
            <a:ln w="15875" cmpd="sng"/>
          </c:spPr>
          <c:invertIfNegative val="0"/>
          <c:dLbls>
            <c:dLbl>
              <c:idx val="0"/>
              <c:layout>
                <c:manualLayout>
                  <c:x val="1.8409723541689092E-3"/>
                  <c:y val="4.1751170373655732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B9-4492-8BE3-440F6FDB6CCE}"/>
                </c:ext>
              </c:extLst>
            </c:dLbl>
            <c:dLbl>
              <c:idx val="1"/>
              <c:layout>
                <c:manualLayout>
                  <c:x val="-2.7465580878883928E-3"/>
                  <c:y val="-3.2232818940520134E-7"/>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7B9-4492-8BE3-440F6FDB6CCE}"/>
                </c:ext>
              </c:extLst>
            </c:dLbl>
            <c:dLbl>
              <c:idx val="2"/>
              <c:layout>
                <c:manualLayout>
                  <c:x val="-1.3491674174086175E-4"/>
                  <c:y val="-8.1871360108921147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7B9-4492-8BE3-440F6FDB6CCE}"/>
                </c:ext>
              </c:extLst>
            </c:dLbl>
            <c:dLbl>
              <c:idx val="3"/>
              <c:layout>
                <c:manualLayout>
                  <c:x val="3.8166808386439536E-3"/>
                  <c:y val="4.0935680054460574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7B9-4492-8BE3-440F6FDB6CCE}"/>
                </c:ext>
              </c:extLst>
            </c:dLbl>
            <c:dLbl>
              <c:idx val="4"/>
              <c:layout>
                <c:manualLayout>
                  <c:x val="1.8332060624756625E-4"/>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7B9-4492-8BE3-440F6FDB6CCE}"/>
                </c:ext>
              </c:extLst>
            </c:dLbl>
            <c:dLbl>
              <c:idx val="5"/>
              <c:layout>
                <c:manualLayout>
                  <c:x val="-4.5279286685975231E-4"/>
                  <c:y val="4.0935680054460574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7B9-4492-8BE3-440F6FDB6CCE}"/>
                </c:ext>
              </c:extLst>
            </c:dLbl>
            <c:dLbl>
              <c:idx val="6"/>
              <c:layout>
                <c:manualLayout>
                  <c:x val="-4.5279286685975231E-4"/>
                  <c:y val="-3.9710832934720802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7B9-4492-8BE3-440F6FDB6CC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'M&amp;O activities sorted by WBS'!$V$619:$V$627</c:f>
            </c:numRef>
          </c:val>
          <c:extLst>
            <c:ext xmlns:c15="http://schemas.microsoft.com/office/drawing/2012/chart" uri="{02D57815-91ED-43cb-92C2-25804820EDAC}">
              <c15:filteredCategoryTitle>
                <c15:cat>
                  <c:multiLvlStrRef>
                    <c:extLst>
                      <c:ext uri="{02D57815-91ED-43cb-92C2-25804820EDAC}">
                        <c15:formulaRef>
                          <c15:sqref>'M&amp;O activities sorted by WBS'!$T$619:$T$627</c15:sqref>
                        </c15:formulaRef>
                      </c:ext>
                    </c:extLst>
                  </c:multiLvlStrRef>
                </c15:cat>
              </c15:filteredCategoryTitle>
            </c:ext>
            <c:ext xmlns:c16="http://schemas.microsoft.com/office/drawing/2014/chart" uri="{C3380CC4-5D6E-409C-BE32-E72D297353CC}">
              <c16:uniqueId val="{0000000F-A7B9-4492-8BE3-440F6FDB6CCE}"/>
            </c:ext>
          </c:extLst>
        </c:ser>
        <c:ser>
          <c:idx val="2"/>
          <c:order val="2"/>
          <c:tx>
            <c:strRef>
              <c:f>'M&amp;O activities sorted by WBS'!$W$618</c:f>
              <c:strCache>
                <c:ptCount val="1"/>
                <c:pt idx="0">
                  <c:v>U.S. Institutional In-Kind</c:v>
                </c:pt>
              </c:strCache>
            </c:strRef>
          </c:tx>
          <c:spPr>
            <a:solidFill>
              <a:schemeClr val="accent5">
                <a:lumMod val="40000"/>
                <a:lumOff val="60000"/>
              </a:schemeClr>
            </a:solidFill>
          </c:spPr>
          <c:invertIfNegative val="0"/>
          <c:dLbls>
            <c:dLbl>
              <c:idx val="0"/>
              <c:layout>
                <c:manualLayout>
                  <c:x val="5.013773428012466E-4"/>
                  <c:y val="-4.0935680054460574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7B9-4492-8BE3-440F6FDB6CCE}"/>
                </c:ext>
              </c:extLst>
            </c:dLbl>
            <c:dLbl>
              <c:idx val="1"/>
              <c:layout>
                <c:manualLayout>
                  <c:x val="-1.4743311416737768E-3"/>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7B9-4492-8BE3-440F6FDB6CCE}"/>
                </c:ext>
              </c:extLst>
            </c:dLbl>
            <c:dLbl>
              <c:idx val="2"/>
              <c:layout>
                <c:manualLayout>
                  <c:x val="5.0137734280122556E-4"/>
                  <c:y val="4.0935680054460573E-5"/>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7B9-4492-8BE3-440F6FDB6CCE}"/>
                </c:ext>
              </c:extLst>
            </c:dLbl>
            <c:dLbl>
              <c:idx val="3"/>
              <c:layout>
                <c:manualLayout>
                  <c:x val="2.4770858272761859E-3"/>
                  <c:y val="-4.0120189735265415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7B9-4492-8BE3-440F6FDB6CCE}"/>
                </c:ext>
              </c:extLst>
            </c:dLbl>
            <c:dLbl>
              <c:idx val="4"/>
              <c:layout>
                <c:manualLayout>
                  <c:x val="1.1374908159085442E-3"/>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7B9-4492-8BE3-440F6FDB6CCE}"/>
                </c:ext>
              </c:extLst>
            </c:dLbl>
            <c:dLbl>
              <c:idx val="5"/>
              <c:layout>
                <c:manualLayout>
                  <c:x val="2.4769052158415011E-3"/>
                  <c:y val="-3.9710832934720802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7B9-4492-8BE3-440F6FDB6CCE}"/>
                </c:ext>
              </c:extLst>
            </c:dLbl>
            <c:dLbl>
              <c:idx val="6"/>
              <c:layout>
                <c:manualLayout>
                  <c:x val="-1.792387878227436E-3"/>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7B9-4492-8BE3-440F6FDB6CC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'M&amp;O activities sorted by WBS'!$W$619:$W$627</c:f>
            </c:numRef>
          </c:val>
          <c:extLst>
            <c:ext xmlns:c15="http://schemas.microsoft.com/office/drawing/2012/chart" uri="{02D57815-91ED-43cb-92C2-25804820EDAC}">
              <c15:filteredCategoryTitle>
                <c15:cat>
                  <c:multiLvlStrRef>
                    <c:extLst>
                      <c:ext uri="{02D57815-91ED-43cb-92C2-25804820EDAC}">
                        <c15:formulaRef>
                          <c15:sqref>'M&amp;O activities sorted by WBS'!$T$619:$T$627</c15:sqref>
                        </c15:formulaRef>
                      </c:ext>
                    </c:extLst>
                  </c:multiLvlStrRef>
                </c15:cat>
              </c15:filteredCategoryTitle>
            </c:ext>
            <c:ext xmlns:c16="http://schemas.microsoft.com/office/drawing/2014/chart" uri="{C3380CC4-5D6E-409C-BE32-E72D297353CC}">
              <c16:uniqueId val="{00000017-A7B9-4492-8BE3-440F6FDB6CCE}"/>
            </c:ext>
          </c:extLst>
        </c:ser>
        <c:ser>
          <c:idx val="3"/>
          <c:order val="3"/>
          <c:tx>
            <c:strRef>
              <c:f>'M&amp;O activities sorted by WBS'!$X$618</c:f>
              <c:strCache>
                <c:ptCount val="1"/>
                <c:pt idx="0">
                  <c:v>Non-US Institutional In-Kind</c:v>
                </c:pt>
              </c:strCache>
            </c:strRef>
          </c:tx>
          <c:invertIfNegative val="0"/>
          <c:dLbls>
            <c:dLbl>
              <c:idx val="0"/>
              <c:layout>
                <c:manualLayout>
                  <c:x val="-1.3473613030609303E-4"/>
                  <c:y val="4.1345036855005178E-3"/>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7B9-4492-8BE3-440F6FDB6CCE}"/>
                </c:ext>
              </c:extLst>
            </c:dLbl>
            <c:dLbl>
              <c:idx val="1"/>
              <c:layout>
                <c:manualLayout>
                  <c:x val="-2.4285013513347755E-3"/>
                  <c:y val="0"/>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7B9-4492-8BE3-440F6FDB6CCE}"/>
                </c:ext>
              </c:extLst>
            </c:dLbl>
            <c:dLbl>
              <c:idx val="2"/>
              <c:layout>
                <c:manualLayout>
                  <c:x val="1.8332060624756625E-4"/>
                  <c:y val="0"/>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7B9-4492-8BE3-440F6FDB6CCE}"/>
                </c:ext>
              </c:extLst>
            </c:dLbl>
            <c:dLbl>
              <c:idx val="3"/>
              <c:layout>
                <c:manualLayout>
                  <c:x val="2.477085827276228E-3"/>
                  <c:y val="4.1751170373655732E-3"/>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7B9-4492-8BE3-440F6FDB6CCE}"/>
                </c:ext>
              </c:extLst>
            </c:dLbl>
            <c:dLbl>
              <c:idx val="4"/>
              <c:layout>
                <c:manualLayout>
                  <c:x val="-2.1104446147810953E-3"/>
                  <c:y val="4.0935680054460574E-3"/>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7B9-4492-8BE3-440F6FDB6CCE}"/>
                </c:ext>
              </c:extLst>
            </c:dLbl>
            <c:dLbl>
              <c:idx val="5"/>
              <c:layout>
                <c:manualLayout>
                  <c:x val="-1.3473613030609303E-4"/>
                  <c:y val="8.3096207228660901E-3"/>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7B9-4492-8BE3-440F6FDB6CCE}"/>
                </c:ext>
              </c:extLst>
            </c:dLbl>
            <c:dLbl>
              <c:idx val="6"/>
              <c:layout>
                <c:manualLayout>
                  <c:x val="-1.3473613030609303E-4"/>
                  <c:y val="2.4464709575854781E-4"/>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7B9-4492-8BE3-440F6FDB6CC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'M&amp;O activities sorted by WBS'!$X$619:$X$627</c:f>
            </c:numRef>
          </c:val>
          <c:extLst>
            <c:ext xmlns:c15="http://schemas.microsoft.com/office/drawing/2012/chart" uri="{02D57815-91ED-43cb-92C2-25804820EDAC}">
              <c15:filteredCategoryTitle>
                <c15:cat>
                  <c:multiLvlStrRef>
                    <c:extLst>
                      <c:ext uri="{02D57815-91ED-43cb-92C2-25804820EDAC}">
                        <c15:formulaRef>
                          <c15:sqref>'M&amp;O activities sorted by WBS'!$T$619:$T$627</c15:sqref>
                        </c15:formulaRef>
                      </c:ext>
                    </c:extLst>
                  </c:multiLvlStrRef>
                </c15:cat>
              </c15:filteredCategoryTitle>
            </c:ext>
            <c:ext xmlns:c16="http://schemas.microsoft.com/office/drawing/2014/chart" uri="{C3380CC4-5D6E-409C-BE32-E72D297353CC}">
              <c16:uniqueId val="{0000001F-A7B9-4492-8BE3-440F6FDB6CCE}"/>
            </c:ext>
          </c:extLst>
        </c:ser>
        <c:dLbls>
          <c:showLegendKey val="0"/>
          <c:showVal val="0"/>
          <c:showCatName val="0"/>
          <c:showSerName val="0"/>
          <c:showPercent val="0"/>
          <c:showBubbleSize val="0"/>
        </c:dLbls>
        <c:gapWidth val="79"/>
        <c:overlap val="100"/>
        <c:axId val="399620312"/>
        <c:axId val="1"/>
      </c:barChart>
      <c:catAx>
        <c:axId val="399620312"/>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MoUs</a:t>
                </a:r>
              </a:p>
              <a:p>
                <a:pPr>
                  <a:defRPr sz="11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Updates</a:t>
                </a:r>
              </a:p>
            </c:rich>
          </c:tx>
          <c:layout>
            <c:manualLayout>
              <c:xMode val="edge"/>
              <c:yMode val="edge"/>
              <c:x val="0.88586748299749107"/>
              <c:y val="0.86178430568710329"/>
            </c:manualLayout>
          </c:layout>
          <c:overlay val="0"/>
        </c:title>
        <c:numFmt formatCode="mmm\-yy" sourceLinked="0"/>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rot="0" vert="horz"/>
              <a:lstStyle/>
              <a:p>
                <a:pPr algn="ctr">
                  <a:defRPr sz="1400" b="1" i="0" u="none" strike="noStrike" baseline="0">
                    <a:solidFill>
                      <a:srgbClr val="000000"/>
                    </a:solidFill>
                    <a:latin typeface="Calibri"/>
                    <a:ea typeface="Calibri"/>
                    <a:cs typeface="Calibri"/>
                  </a:defRPr>
                </a:pPr>
                <a:r>
                  <a:rPr lang="en-US"/>
                  <a:t>FTE</a:t>
                </a:r>
              </a:p>
            </c:rich>
          </c:tx>
          <c:layout>
            <c:manualLayout>
              <c:xMode val="edge"/>
              <c:yMode val="edge"/>
              <c:x val="9.676518391112934E-3"/>
              <c:y val="0.13904126436619119"/>
            </c:manualLayout>
          </c:layout>
          <c:overlay val="0"/>
        </c:title>
        <c:numFmt formatCode="0" sourceLinked="0"/>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99620312"/>
        <c:crosses val="autoZero"/>
        <c:crossBetween val="between"/>
      </c:valAx>
    </c:plotArea>
    <c:legend>
      <c:legendPos val="r"/>
      <c:layout>
        <c:manualLayout>
          <c:xMode val="edge"/>
          <c:yMode val="edge"/>
          <c:x val="0.72720527669512258"/>
          <c:y val="0.33762620336730803"/>
          <c:w val="0.24875435911192467"/>
          <c:h val="0.25138466758082528"/>
        </c:manualLayout>
      </c:layout>
      <c:overlay val="0"/>
      <c:txPr>
        <a:bodyPr/>
        <a:lstStyle/>
        <a:p>
          <a:pPr>
            <a:defRPr sz="71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100" b="1" i="0" u="none" strike="noStrike" baseline="0">
                <a:solidFill>
                  <a:srgbClr val="000000"/>
                </a:solidFill>
                <a:latin typeface="Calibri"/>
                <a:cs typeface="Calibri"/>
              </a:rPr>
              <a:t>IceCube M&amp;O Responsibilities by Source of Funds</a:t>
            </a:r>
          </a:p>
          <a:p>
            <a:pPr>
              <a:defRPr sz="1000" b="0" i="0" u="none" strike="noStrike" baseline="0">
                <a:solidFill>
                  <a:srgbClr val="000000"/>
                </a:solidFill>
                <a:latin typeface="Calibri"/>
                <a:ea typeface="Calibri"/>
                <a:cs typeface="Calibri"/>
              </a:defRPr>
            </a:pPr>
            <a:r>
              <a:rPr lang="en-US" sz="1100" b="1" i="0" u="none" strike="noStrike" baseline="0">
                <a:solidFill>
                  <a:srgbClr val="000000"/>
                </a:solidFill>
                <a:latin typeface="Calibri"/>
                <a:cs typeface="Calibri"/>
              </a:rPr>
              <a:t>FY2011-FY2013 (FTE)</a:t>
            </a:r>
          </a:p>
        </c:rich>
      </c:tx>
      <c:layout>
        <c:manualLayout>
          <c:xMode val="edge"/>
          <c:yMode val="edge"/>
          <c:x val="2.3270367388615078E-2"/>
          <c:y val="1.6537377272285408E-2"/>
        </c:manualLayout>
      </c:layout>
      <c:overlay val="1"/>
    </c:title>
    <c:autoTitleDeleted val="0"/>
    <c:plotArea>
      <c:layout>
        <c:manualLayout>
          <c:layoutTarget val="inner"/>
          <c:xMode val="edge"/>
          <c:yMode val="edge"/>
          <c:x val="0.10761742078991271"/>
          <c:y val="0.233611551223984"/>
          <c:w val="0.77008447485579479"/>
          <c:h val="0.51025208891296447"/>
        </c:manualLayout>
      </c:layout>
      <c:barChart>
        <c:barDir val="col"/>
        <c:grouping val="clustered"/>
        <c:varyColors val="0"/>
        <c:ser>
          <c:idx val="0"/>
          <c:order val="0"/>
          <c:tx>
            <c:strRef>
              <c:f>'M&amp;O activities sorted by WBS'!$U$618</c:f>
              <c:strCache>
                <c:ptCount val="1"/>
                <c:pt idx="0">
                  <c:v>U.S. M&amp;O Core</c:v>
                </c:pt>
              </c:strCache>
            </c:strRef>
          </c:tx>
          <c:spPr>
            <a:solidFill>
              <a:schemeClr val="accent6">
                <a:lumMod val="75000"/>
              </a:schemeClr>
            </a:solidFill>
            <a:ln w="76200"/>
          </c:spPr>
          <c:invertIfNegative val="0"/>
          <c:val>
            <c:numRef>
              <c:f>'M&amp;O activities sorted by WBS'!$U$619:$U$627</c:f>
            </c:numRef>
          </c:val>
          <c:extLst>
            <c:ext xmlns:c15="http://schemas.microsoft.com/office/drawing/2012/chart" uri="{02D57815-91ED-43cb-92C2-25804820EDAC}">
              <c15:filteredCategoryTitle>
                <c15:cat>
                  <c:multiLvlStrRef>
                    <c:extLst>
                      <c:ext uri="{02D57815-91ED-43cb-92C2-25804820EDAC}">
                        <c15:formulaRef>
                          <c15:sqref>'M&amp;O activities sorted by WBS'!$T$619:$T$627</c15:sqref>
                        </c15:formulaRef>
                      </c:ext>
                    </c:extLst>
                  </c:multiLvlStrRef>
                </c15:cat>
              </c15:filteredCategoryTitle>
            </c:ext>
            <c:ext xmlns:c16="http://schemas.microsoft.com/office/drawing/2014/chart" uri="{C3380CC4-5D6E-409C-BE32-E72D297353CC}">
              <c16:uniqueId val="{00000000-3A0A-40A3-856A-B1DD351C06C4}"/>
            </c:ext>
          </c:extLst>
        </c:ser>
        <c:ser>
          <c:idx val="1"/>
          <c:order val="1"/>
          <c:tx>
            <c:strRef>
              <c:f>'M&amp;O activities sorted by WBS'!$V$618</c:f>
              <c:strCache>
                <c:ptCount val="1"/>
                <c:pt idx="0">
                  <c:v>U.S. Base Grants</c:v>
                </c:pt>
              </c:strCache>
            </c:strRef>
          </c:tx>
          <c:spPr>
            <a:solidFill>
              <a:schemeClr val="tx2">
                <a:lumMod val="60000"/>
                <a:lumOff val="40000"/>
              </a:schemeClr>
            </a:solidFill>
            <a:ln w="15875" cmpd="sng"/>
          </c:spPr>
          <c:invertIfNegative val="0"/>
          <c:val>
            <c:numRef>
              <c:f>'M&amp;O activities sorted by WBS'!$V$619:$V$627</c:f>
            </c:numRef>
          </c:val>
          <c:extLst>
            <c:ext xmlns:c15="http://schemas.microsoft.com/office/drawing/2012/chart" uri="{02D57815-91ED-43cb-92C2-25804820EDAC}">
              <c15:filteredCategoryTitle>
                <c15:cat>
                  <c:multiLvlStrRef>
                    <c:extLst>
                      <c:ext uri="{02D57815-91ED-43cb-92C2-25804820EDAC}">
                        <c15:formulaRef>
                          <c15:sqref>'M&amp;O activities sorted by WBS'!$T$619:$T$627</c15:sqref>
                        </c15:formulaRef>
                      </c:ext>
                    </c:extLst>
                  </c:multiLvlStrRef>
                </c15:cat>
              </c15:filteredCategoryTitle>
            </c:ext>
            <c:ext xmlns:c16="http://schemas.microsoft.com/office/drawing/2014/chart" uri="{C3380CC4-5D6E-409C-BE32-E72D297353CC}">
              <c16:uniqueId val="{00000001-3A0A-40A3-856A-B1DD351C06C4}"/>
            </c:ext>
          </c:extLst>
        </c:ser>
        <c:ser>
          <c:idx val="2"/>
          <c:order val="2"/>
          <c:tx>
            <c:strRef>
              <c:f>'M&amp;O activities sorted by WBS'!$W$618</c:f>
              <c:strCache>
                <c:ptCount val="1"/>
                <c:pt idx="0">
                  <c:v>U.S. Institutional In-Kind</c:v>
                </c:pt>
              </c:strCache>
            </c:strRef>
          </c:tx>
          <c:spPr>
            <a:solidFill>
              <a:schemeClr val="accent5">
                <a:lumMod val="40000"/>
                <a:lumOff val="60000"/>
              </a:schemeClr>
            </a:solidFill>
            <a:ln w="28575">
              <a:noFill/>
            </a:ln>
          </c:spPr>
          <c:invertIfNegative val="0"/>
          <c:val>
            <c:numRef>
              <c:f>'M&amp;O activities sorted by WBS'!$W$619:$W$627</c:f>
            </c:numRef>
          </c:val>
          <c:extLst>
            <c:ext xmlns:c15="http://schemas.microsoft.com/office/drawing/2012/chart" uri="{02D57815-91ED-43cb-92C2-25804820EDAC}">
              <c15:filteredCategoryTitle>
                <c15:cat>
                  <c:multiLvlStrRef>
                    <c:extLst>
                      <c:ext uri="{02D57815-91ED-43cb-92C2-25804820EDAC}">
                        <c15:formulaRef>
                          <c15:sqref>'M&amp;O activities sorted by WBS'!$T$619:$T$627</c15:sqref>
                        </c15:formulaRef>
                      </c:ext>
                    </c:extLst>
                  </c:multiLvlStrRef>
                </c15:cat>
              </c15:filteredCategoryTitle>
            </c:ext>
            <c:ext xmlns:c16="http://schemas.microsoft.com/office/drawing/2014/chart" uri="{C3380CC4-5D6E-409C-BE32-E72D297353CC}">
              <c16:uniqueId val="{00000002-3A0A-40A3-856A-B1DD351C06C4}"/>
            </c:ext>
          </c:extLst>
        </c:ser>
        <c:ser>
          <c:idx val="3"/>
          <c:order val="3"/>
          <c:tx>
            <c:strRef>
              <c:f>'M&amp;O activities sorted by WBS'!$X$618</c:f>
              <c:strCache>
                <c:ptCount val="1"/>
                <c:pt idx="0">
                  <c:v>Non-US Institutional In-Kind</c:v>
                </c:pt>
              </c:strCache>
            </c:strRef>
          </c:tx>
          <c:spPr>
            <a:solidFill>
              <a:schemeClr val="accent4">
                <a:lumMod val="60000"/>
                <a:lumOff val="40000"/>
              </a:schemeClr>
            </a:solidFill>
            <a:ln w="419100"/>
          </c:spPr>
          <c:invertIfNegative val="0"/>
          <c:val>
            <c:numRef>
              <c:f>'M&amp;O activities sorted by WBS'!$X$619:$X$627</c:f>
            </c:numRef>
          </c:val>
          <c:extLst>
            <c:ext xmlns:c15="http://schemas.microsoft.com/office/drawing/2012/chart" uri="{02D57815-91ED-43cb-92C2-25804820EDAC}">
              <c15:filteredCategoryTitle>
                <c15:cat>
                  <c:multiLvlStrRef>
                    <c:extLst>
                      <c:ext uri="{02D57815-91ED-43cb-92C2-25804820EDAC}">
                        <c15:formulaRef>
                          <c15:sqref>'M&amp;O activities sorted by WBS'!$T$619:$T$627</c15:sqref>
                        </c15:formulaRef>
                      </c:ext>
                    </c:extLst>
                  </c:multiLvlStrRef>
                </c15:cat>
              </c15:filteredCategoryTitle>
            </c:ext>
            <c:ext xmlns:c16="http://schemas.microsoft.com/office/drawing/2014/chart" uri="{C3380CC4-5D6E-409C-BE32-E72D297353CC}">
              <c16:uniqueId val="{00000003-3A0A-40A3-856A-B1DD351C06C4}"/>
            </c:ext>
          </c:extLst>
        </c:ser>
        <c:dLbls>
          <c:showLegendKey val="0"/>
          <c:showVal val="0"/>
          <c:showCatName val="0"/>
          <c:showSerName val="0"/>
          <c:showPercent val="0"/>
          <c:showBubbleSize val="0"/>
        </c:dLbls>
        <c:gapWidth val="0"/>
        <c:overlap val="-42"/>
        <c:axId val="399623592"/>
        <c:axId val="1"/>
      </c:barChart>
      <c:catAx>
        <c:axId val="399623592"/>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900" b="1" i="0" u="none" strike="noStrike" baseline="0">
                    <a:solidFill>
                      <a:srgbClr val="000000"/>
                    </a:solidFill>
                    <a:latin typeface="Calibri"/>
                    <a:cs typeface="Calibri"/>
                  </a:rPr>
                  <a:t>MoUs</a:t>
                </a:r>
              </a:p>
              <a:p>
                <a:pPr>
                  <a:defRPr sz="1100" b="0" i="0" u="none" strike="noStrike" baseline="0">
                    <a:solidFill>
                      <a:srgbClr val="000000"/>
                    </a:solidFill>
                    <a:latin typeface="Calibri"/>
                    <a:ea typeface="Calibri"/>
                    <a:cs typeface="Calibri"/>
                  </a:defRPr>
                </a:pPr>
                <a:r>
                  <a:rPr lang="en-US" sz="900" b="1" i="0" u="none" strike="noStrike" baseline="0">
                    <a:solidFill>
                      <a:srgbClr val="000000"/>
                    </a:solidFill>
                    <a:latin typeface="Calibri"/>
                    <a:cs typeface="Calibri"/>
                  </a:rPr>
                  <a:t>Updates</a:t>
                </a:r>
              </a:p>
            </c:rich>
          </c:tx>
          <c:layout>
            <c:manualLayout>
              <c:xMode val="edge"/>
              <c:yMode val="edge"/>
              <c:x val="0.79661201327390185"/>
              <c:y val="0.73994297009170151"/>
            </c:manualLayout>
          </c:layout>
          <c:overlay val="0"/>
        </c:title>
        <c:numFmt formatCode="mmm\-yy" sourceLinked="0"/>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noMultiLvlLbl val="0"/>
      </c:catAx>
      <c:valAx>
        <c:axId val="1"/>
        <c:scaling>
          <c:orientation val="minMax"/>
          <c:max val="40"/>
        </c:scaling>
        <c:delete val="0"/>
        <c:axPos val="l"/>
        <c:majorGridlines/>
        <c:title>
          <c:tx>
            <c:rich>
              <a:bodyPr rot="0" vert="horz"/>
              <a:lstStyle/>
              <a:p>
                <a:pPr algn="ctr">
                  <a:defRPr sz="1000" b="1" i="0" u="none" strike="noStrike" baseline="0">
                    <a:solidFill>
                      <a:srgbClr val="000000"/>
                    </a:solidFill>
                    <a:latin typeface="Calibri"/>
                    <a:ea typeface="Calibri"/>
                    <a:cs typeface="Calibri"/>
                  </a:defRPr>
                </a:pPr>
                <a:r>
                  <a:rPr lang="en-US"/>
                  <a:t>FTE</a:t>
                </a:r>
              </a:p>
            </c:rich>
          </c:tx>
          <c:layout>
            <c:manualLayout>
              <c:xMode val="edge"/>
              <c:yMode val="edge"/>
              <c:x val="4.1789031358611346E-2"/>
              <c:y val="0.14722821684326495"/>
            </c:manualLayout>
          </c:layout>
          <c:overlay val="0"/>
        </c:title>
        <c:numFmt formatCode="0" sourceLinked="0"/>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399623592"/>
        <c:crosses val="autoZero"/>
        <c:crossBetween val="between"/>
      </c:valAx>
    </c:plotArea>
    <c:legend>
      <c:legendPos val="r"/>
      <c:layout>
        <c:manualLayout>
          <c:xMode val="edge"/>
          <c:yMode val="edge"/>
          <c:x val="0.75283307479333161"/>
          <c:y val="0.35369592689802665"/>
          <c:w val="0.22222926934631926"/>
          <c:h val="0.23369171446161818"/>
        </c:manualLayout>
      </c:layout>
      <c:overlay val="0"/>
      <c:txPr>
        <a:bodyPr/>
        <a:lstStyle/>
        <a:p>
          <a:pPr>
            <a:defRPr sz="5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Responsibilities
MoU v15.0  October 2013 (FTE)</a:t>
            </a:r>
          </a:p>
        </c:rich>
      </c:tx>
      <c:layout>
        <c:manualLayout>
          <c:xMode val="edge"/>
          <c:yMode val="edge"/>
          <c:x val="0.24709410409064719"/>
          <c:y val="2.1322279648964586E-2"/>
        </c:manualLayout>
      </c:layout>
      <c:overlay val="0"/>
      <c:spPr>
        <a:noFill/>
        <a:ln w="25400">
          <a:noFill/>
        </a:ln>
      </c:spPr>
    </c:title>
    <c:autoTitleDeleted val="0"/>
    <c:plotArea>
      <c:layout>
        <c:manualLayout>
          <c:layoutTarget val="inner"/>
          <c:xMode val="edge"/>
          <c:yMode val="edge"/>
          <c:x val="4.0779141284996372E-2"/>
          <c:y val="0.18625068560644797"/>
          <c:w val="0.42053580885610192"/>
          <c:h val="0.80168264090955577"/>
        </c:manualLayout>
      </c:layout>
      <c:pieChart>
        <c:varyColors val="1"/>
        <c:ser>
          <c:idx val="0"/>
          <c:order val="0"/>
          <c:spPr>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FB54-45D6-AFC0-3540E568D10E}"/>
                </c:ext>
              </c:extLst>
            </c:dLbl>
            <c:dLbl>
              <c:idx val="1"/>
              <c:layout>
                <c:manualLayout>
                  <c:x val="-6.5334620528755744E-2"/>
                  <c:y val="-8.8145439248881616E-2"/>
                </c:manualLayout>
              </c:layout>
              <c:numFmt formatCode="0.0%" sourceLinked="0"/>
              <c:spPr>
                <a:noFill/>
                <a:ln w="25400">
                  <a:noFill/>
                </a:ln>
              </c:spPr>
              <c:txPr>
                <a:bodyPr/>
                <a:lstStyle/>
                <a:p>
                  <a:pPr algn="ctr" rtl="0">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54-45D6-AFC0-3540E568D10E}"/>
                </c:ext>
              </c:extLst>
            </c:dLbl>
            <c:dLbl>
              <c:idx val="2"/>
              <c:layout>
                <c:manualLayout>
                  <c:x val="7.702376283424342E-2"/>
                  <c:y val="-9.2430250106049161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B54-45D6-AFC0-3540E568D10E}"/>
                </c:ext>
              </c:extLst>
            </c:dLbl>
            <c:dLbl>
              <c:idx val="3"/>
              <c:layout>
                <c:manualLayout>
                  <c:x val="0.11111133858944779"/>
                  <c:y val="3.7232529615067615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B54-45D6-AFC0-3540E568D10E}"/>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WBS'!$AC$592:$AF$592</c:f>
            </c:multiLvlStrRef>
          </c:cat>
          <c:val>
            <c:numRef>
              <c:f>'M&amp;O activities sorted by WBS'!$AC$593:$AF$593</c:f>
            </c:numRef>
          </c:val>
          <c:extLst>
            <c:ext xmlns:c16="http://schemas.microsoft.com/office/drawing/2014/chart" uri="{C3380CC4-5D6E-409C-BE32-E72D297353CC}">
              <c16:uniqueId val="{00000004-FB54-45D6-AFC0-3540E568D10E}"/>
            </c:ext>
          </c:extLst>
        </c:ser>
        <c:ser>
          <c:idx val="1"/>
          <c:order val="1"/>
          <c:cat>
            <c:multiLvlStrRef>
              <c:f>'M&amp;O activities sorted by WBS'!$AC$592:$AF$592</c:f>
            </c:multiLvlStrRef>
          </c:cat>
          <c:val>
            <c:numRef>
              <c:f>'M&amp;O activities sorted by WBS'!$AC$594:$AF$594</c:f>
            </c:numRef>
          </c:val>
          <c:extLst>
            <c:ext xmlns:c16="http://schemas.microsoft.com/office/drawing/2014/chart" uri="{C3380CC4-5D6E-409C-BE32-E72D297353CC}">
              <c16:uniqueId val="{00000005-FB54-45D6-AFC0-3540E568D10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843960053773764"/>
          <c:y val="0.43792396545145512"/>
          <c:w val="0.33091069713846755"/>
          <c:h val="0.28105588123070518"/>
        </c:manualLayout>
      </c:layout>
      <c:overlay val="0"/>
      <c:spPr>
        <a:solidFill>
          <a:schemeClr val="bg1"/>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zero"/>
    <c:showDLblsOverMax val="0"/>
  </c:chart>
  <c:spPr>
    <a:solidFill>
      <a:schemeClr val="bg1"/>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5.xml"/><Relationship Id="rId4"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19</xdr:col>
      <xdr:colOff>0</xdr:colOff>
      <xdr:row>596</xdr:row>
      <xdr:rowOff>38100</xdr:rowOff>
    </xdr:from>
    <xdr:to>
      <xdr:col>25</xdr:col>
      <xdr:colOff>120650</xdr:colOff>
      <xdr:row>616</xdr:row>
      <xdr:rowOff>19050</xdr:rowOff>
    </xdr:to>
    <xdr:graphicFrame macro="">
      <xdr:nvGraphicFramePr>
        <xdr:cNvPr id="33419781"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60</xdr:col>
      <xdr:colOff>19050</xdr:colOff>
      <xdr:row>595</xdr:row>
      <xdr:rowOff>152400</xdr:rowOff>
    </xdr:from>
    <xdr:to>
      <xdr:col>65</xdr:col>
      <xdr:colOff>279400</xdr:colOff>
      <xdr:row>612</xdr:row>
      <xdr:rowOff>152400</xdr:rowOff>
    </xdr:to>
    <xdr:graphicFrame macro="">
      <xdr:nvGraphicFramePr>
        <xdr:cNvPr id="33419782" name="Chart 3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35</xdr:col>
      <xdr:colOff>0</xdr:colOff>
      <xdr:row>596</xdr:row>
      <xdr:rowOff>12700</xdr:rowOff>
    </xdr:from>
    <xdr:to>
      <xdr:col>40</xdr:col>
      <xdr:colOff>222250</xdr:colOff>
      <xdr:row>613</xdr:row>
      <xdr:rowOff>0</xdr:rowOff>
    </xdr:to>
    <xdr:graphicFrame macro="">
      <xdr:nvGraphicFramePr>
        <xdr:cNvPr id="33419783"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603250</xdr:colOff>
      <xdr:row>596</xdr:row>
      <xdr:rowOff>12700</xdr:rowOff>
    </xdr:from>
    <xdr:to>
      <xdr:col>46</xdr:col>
      <xdr:colOff>12700</xdr:colOff>
      <xdr:row>613</xdr:row>
      <xdr:rowOff>0</xdr:rowOff>
    </xdr:to>
    <xdr:graphicFrame macro="">
      <xdr:nvGraphicFramePr>
        <xdr:cNvPr id="33419784"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46</xdr:col>
      <xdr:colOff>603250</xdr:colOff>
      <xdr:row>596</xdr:row>
      <xdr:rowOff>12700</xdr:rowOff>
    </xdr:from>
    <xdr:to>
      <xdr:col>52</xdr:col>
      <xdr:colOff>12700</xdr:colOff>
      <xdr:row>613</xdr:row>
      <xdr:rowOff>0</xdr:rowOff>
    </xdr:to>
    <xdr:graphicFrame macro="">
      <xdr:nvGraphicFramePr>
        <xdr:cNvPr id="33419785"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52</xdr:col>
      <xdr:colOff>603250</xdr:colOff>
      <xdr:row>596</xdr:row>
      <xdr:rowOff>12700</xdr:rowOff>
    </xdr:from>
    <xdr:to>
      <xdr:col>58</xdr:col>
      <xdr:colOff>12700</xdr:colOff>
      <xdr:row>613</xdr:row>
      <xdr:rowOff>0</xdr:rowOff>
    </xdr:to>
    <xdr:graphicFrame macro="">
      <xdr:nvGraphicFramePr>
        <xdr:cNvPr id="33419786"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177800</xdr:colOff>
      <xdr:row>632</xdr:row>
      <xdr:rowOff>95250</xdr:rowOff>
    </xdr:from>
    <xdr:to>
      <xdr:col>26</xdr:col>
      <xdr:colOff>781050</xdr:colOff>
      <xdr:row>654</xdr:row>
      <xdr:rowOff>63500</xdr:rowOff>
    </xdr:to>
    <xdr:graphicFrame macro="">
      <xdr:nvGraphicFramePr>
        <xdr:cNvPr id="3341978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35</xdr:col>
      <xdr:colOff>690034</xdr:colOff>
      <xdr:row>647</xdr:row>
      <xdr:rowOff>132291</xdr:rowOff>
    </xdr:from>
    <xdr:to>
      <xdr:col>37</xdr:col>
      <xdr:colOff>54163</xdr:colOff>
      <xdr:row>649</xdr:row>
      <xdr:rowOff>56481</xdr:rowOff>
    </xdr:to>
    <xdr:sp macro="" textlink="">
      <xdr:nvSpPr>
        <xdr:cNvPr id="3" name="TextBox 2"/>
        <xdr:cNvSpPr txBox="1"/>
      </xdr:nvSpPr>
      <xdr:spPr>
        <a:xfrm>
          <a:off x="20899967" y="109754458"/>
          <a:ext cx="1156760"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lumMod val="50000"/>
                </a:schemeClr>
              </a:solidFill>
            </a:rPr>
            <a:t>FY2011 Actual</a:t>
          </a:r>
        </a:p>
      </xdr:txBody>
    </xdr:sp>
    <xdr:clientData/>
  </xdr:twoCellAnchor>
  <xdr:twoCellAnchor>
    <xdr:from>
      <xdr:col>13</xdr:col>
      <xdr:colOff>0</xdr:colOff>
      <xdr:row>647</xdr:row>
      <xdr:rowOff>38629</xdr:rowOff>
    </xdr:from>
    <xdr:to>
      <xdr:col>13</xdr:col>
      <xdr:colOff>0</xdr:colOff>
      <xdr:row>650</xdr:row>
      <xdr:rowOff>2217</xdr:rowOff>
    </xdr:to>
    <xdr:sp macro="" textlink="">
      <xdr:nvSpPr>
        <xdr:cNvPr id="14" name="TextBox 13"/>
        <xdr:cNvSpPr txBox="1"/>
      </xdr:nvSpPr>
      <xdr:spPr>
        <a:xfrm>
          <a:off x="19941117" y="109667146"/>
          <a:ext cx="1149351" cy="439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lumMod val="50000"/>
                </a:schemeClr>
              </a:solidFill>
            </a:rPr>
            <a:t>FY2011</a:t>
          </a:r>
        </a:p>
        <a:p>
          <a:pPr algn="ctr"/>
          <a:r>
            <a:rPr lang="en-US" sz="1000" b="1">
              <a:solidFill>
                <a:schemeClr val="bg1">
                  <a:lumMod val="50000"/>
                </a:schemeClr>
              </a:solidFill>
            </a:rPr>
            <a:t>Proposal</a:t>
          </a:r>
        </a:p>
      </xdr:txBody>
    </xdr:sp>
    <xdr:clientData/>
  </xdr:twoCellAnchor>
  <xdr:twoCellAnchor>
    <xdr:from>
      <xdr:col>19</xdr:col>
      <xdr:colOff>171450</xdr:colOff>
      <xdr:row>658</xdr:row>
      <xdr:rowOff>133350</xdr:rowOff>
    </xdr:from>
    <xdr:to>
      <xdr:col>25</xdr:col>
      <xdr:colOff>158750</xdr:colOff>
      <xdr:row>677</xdr:row>
      <xdr:rowOff>133350</xdr:rowOff>
    </xdr:to>
    <xdr:graphicFrame macro="">
      <xdr:nvGraphicFramePr>
        <xdr:cNvPr id="33419790"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27</xdr:col>
      <xdr:colOff>0</xdr:colOff>
      <xdr:row>596</xdr:row>
      <xdr:rowOff>0</xdr:rowOff>
    </xdr:from>
    <xdr:to>
      <xdr:col>33</xdr:col>
      <xdr:colOff>419100</xdr:colOff>
      <xdr:row>612</xdr:row>
      <xdr:rowOff>171450</xdr:rowOff>
    </xdr:to>
    <xdr:graphicFrame macro="">
      <xdr:nvGraphicFramePr>
        <xdr:cNvPr id="33419791"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501650</xdr:colOff>
      <xdr:row>0</xdr:row>
      <xdr:rowOff>266700</xdr:rowOff>
    </xdr:from>
    <xdr:to>
      <xdr:col>19</xdr:col>
      <xdr:colOff>146050</xdr:colOff>
      <xdr:row>27</xdr:row>
      <xdr:rowOff>114300</xdr:rowOff>
    </xdr:to>
    <xdr:graphicFrame macro="">
      <xdr:nvGraphicFramePr>
        <xdr:cNvPr id="329236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298450</xdr:colOff>
      <xdr:row>2</xdr:row>
      <xdr:rowOff>139700</xdr:rowOff>
    </xdr:from>
    <xdr:to>
      <xdr:col>35</xdr:col>
      <xdr:colOff>527050</xdr:colOff>
      <xdr:row>34</xdr:row>
      <xdr:rowOff>311150</xdr:rowOff>
    </xdr:to>
    <xdr:grpSp>
      <xdr:nvGrpSpPr>
        <xdr:cNvPr id="33429880" name="Group 8"/>
        <xdr:cNvGrpSpPr>
          <a:grpSpLocks/>
        </xdr:cNvGrpSpPr>
      </xdr:nvGrpSpPr>
      <xdr:grpSpPr bwMode="auto">
        <a:xfrm>
          <a:off x="19417723" y="601518"/>
          <a:ext cx="16392236" cy="7992341"/>
          <a:chOff x="9059335" y="629709"/>
          <a:chExt cx="16388288" cy="10080624"/>
        </a:xfrm>
      </xdr:grpSpPr>
      <xdr:graphicFrame macro="">
        <xdr:nvGraphicFramePr>
          <xdr:cNvPr id="33429881" name="Chart 1"/>
          <xdr:cNvGraphicFramePr>
            <a:graphicFrameLocks/>
          </xdr:cNvGraphicFramePr>
        </xdr:nvGraphicFramePr>
        <xdr:xfrm>
          <a:off x="9067270" y="629709"/>
          <a:ext cx="15766523" cy="5132917"/>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3429882" name="Chart 2"/>
          <xdr:cNvGraphicFramePr>
            <a:graphicFrameLocks/>
          </xdr:cNvGraphicFramePr>
        </xdr:nvGraphicFramePr>
        <xdr:xfrm>
          <a:off x="9059335" y="5762625"/>
          <a:ext cx="4487332" cy="494770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33429883" name="Chart 3"/>
          <xdr:cNvGraphicFramePr>
            <a:graphicFrameLocks/>
          </xdr:cNvGraphicFramePr>
        </xdr:nvGraphicFramePr>
        <xdr:xfrm>
          <a:off x="12980458" y="5762625"/>
          <a:ext cx="4534957" cy="494770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33429884" name="Chart 4"/>
          <xdr:cNvGraphicFramePr>
            <a:graphicFrameLocks/>
          </xdr:cNvGraphicFramePr>
        </xdr:nvGraphicFramePr>
        <xdr:xfrm>
          <a:off x="16917458" y="5762625"/>
          <a:ext cx="4545540" cy="4947708"/>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33429885" name="Chart 5"/>
          <xdr:cNvGraphicFramePr>
            <a:graphicFrameLocks/>
          </xdr:cNvGraphicFramePr>
        </xdr:nvGraphicFramePr>
        <xdr:xfrm>
          <a:off x="20912667" y="5762625"/>
          <a:ext cx="4534956" cy="4947708"/>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679450</xdr:colOff>
      <xdr:row>12</xdr:row>
      <xdr:rowOff>101600</xdr:rowOff>
    </xdr:from>
    <xdr:to>
      <xdr:col>9</xdr:col>
      <xdr:colOff>31750</xdr:colOff>
      <xdr:row>49</xdr:row>
      <xdr:rowOff>120650</xdr:rowOff>
    </xdr:to>
    <xdr:graphicFrame macro="">
      <xdr:nvGraphicFramePr>
        <xdr:cNvPr id="3343671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0.70393</cdr:x>
      <cdr:y>0.62378</cdr:y>
    </cdr:from>
    <cdr:to>
      <cdr:x>0.96267</cdr:x>
      <cdr:y>0.65599</cdr:y>
    </cdr:to>
    <cdr:sp macro="" textlink="">
      <cdr:nvSpPr>
        <cdr:cNvPr id="20" name="TextBox 2"/>
        <cdr:cNvSpPr txBox="1"/>
      </cdr:nvSpPr>
      <cdr:spPr>
        <a:xfrm xmlns:a="http://schemas.openxmlformats.org/drawingml/2006/main">
          <a:off x="4087264" y="2974392"/>
          <a:ext cx="1355860" cy="30563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00" b="1">
              <a:solidFill>
                <a:schemeClr val="tx1"/>
              </a:solidFill>
            </a:rPr>
            <a:t>FY2013 Actual</a:t>
          </a:r>
        </a:p>
      </cdr:txBody>
    </cdr:sp>
  </cdr:relSizeAnchor>
  <cdr:relSizeAnchor xmlns:cdr="http://schemas.openxmlformats.org/drawingml/2006/chartDrawing">
    <cdr:from>
      <cdr:x>0.4488</cdr:x>
      <cdr:y>0.62317</cdr:y>
    </cdr:from>
    <cdr:to>
      <cdr:x>0.68311</cdr:x>
      <cdr:y>0.65607</cdr:y>
    </cdr:to>
    <cdr:sp macro="" textlink="">
      <cdr:nvSpPr>
        <cdr:cNvPr id="19" name="TextBox 2"/>
        <cdr:cNvSpPr txBox="1"/>
      </cdr:nvSpPr>
      <cdr:spPr>
        <a:xfrm xmlns:a="http://schemas.openxmlformats.org/drawingml/2006/main">
          <a:off x="2613706" y="2966131"/>
          <a:ext cx="1355860" cy="30563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00" b="1">
              <a:solidFill>
                <a:schemeClr val="tx1"/>
              </a:solidFill>
            </a:rPr>
            <a:t>FY2012 Actual</a:t>
          </a:r>
        </a:p>
      </cdr:txBody>
    </cdr:sp>
  </cdr:relSizeAnchor>
  <cdr:relSizeAnchor xmlns:cdr="http://schemas.openxmlformats.org/drawingml/2006/chartDrawing">
    <cdr:from>
      <cdr:x>0.21045</cdr:x>
      <cdr:y>0.62301</cdr:y>
    </cdr:from>
    <cdr:to>
      <cdr:x>0.44428</cdr:x>
      <cdr:y>0.65598</cdr:y>
    </cdr:to>
    <cdr:sp macro="" textlink="">
      <cdr:nvSpPr>
        <cdr:cNvPr id="21" name="TextBox 2"/>
        <cdr:cNvSpPr txBox="1"/>
      </cdr:nvSpPr>
      <cdr:spPr>
        <a:xfrm xmlns:a="http://schemas.openxmlformats.org/drawingml/2006/main">
          <a:off x="1227818" y="2969532"/>
          <a:ext cx="1355860" cy="30563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00" b="1">
              <a:solidFill>
                <a:schemeClr val="tx1"/>
              </a:solidFill>
            </a:rPr>
            <a:t>FY2011 Actual</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16</xdr:row>
      <xdr:rowOff>38100</xdr:rowOff>
    </xdr:from>
    <xdr:to>
      <xdr:col>4</xdr:col>
      <xdr:colOff>1346200</xdr:colOff>
      <xdr:row>40</xdr:row>
      <xdr:rowOff>63500</xdr:rowOff>
    </xdr:to>
    <xdr:graphicFrame macro="">
      <xdr:nvGraphicFramePr>
        <xdr:cNvPr id="3343928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1250950</xdr:colOff>
      <xdr:row>37</xdr:row>
      <xdr:rowOff>101600</xdr:rowOff>
    </xdr:from>
    <xdr:to>
      <xdr:col>2</xdr:col>
      <xdr:colOff>1295400</xdr:colOff>
      <xdr:row>39</xdr:row>
      <xdr:rowOff>76200</xdr:rowOff>
    </xdr:to>
    <xdr:grpSp>
      <xdr:nvGrpSpPr>
        <xdr:cNvPr id="33439285" name="Group 2"/>
        <xdr:cNvGrpSpPr>
          <a:grpSpLocks/>
        </xdr:cNvGrpSpPr>
      </xdr:nvGrpSpPr>
      <xdr:grpSpPr bwMode="auto">
        <a:xfrm>
          <a:off x="1987550" y="5816600"/>
          <a:ext cx="1492250" cy="292100"/>
          <a:chOff x="0" y="-38591"/>
          <a:chExt cx="1420443" cy="305636"/>
        </a:xfrm>
      </xdr:grpSpPr>
      <xdr:sp macro="" textlink="">
        <xdr:nvSpPr>
          <xdr:cNvPr id="10" name="TextBox 2"/>
          <xdr:cNvSpPr txBox="1"/>
        </xdr:nvSpPr>
        <xdr:spPr>
          <a:xfrm>
            <a:off x="30222" y="-38591"/>
            <a:ext cx="1353954" cy="305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200" b="1">
                <a:solidFill>
                  <a:srgbClr val="0070C0"/>
                </a:solidFill>
              </a:rPr>
              <a:t>FY2011 Actual</a:t>
            </a:r>
          </a:p>
        </xdr:txBody>
      </xdr:sp>
      <xdr:cxnSp macro="">
        <xdr:nvCxnSpPr>
          <xdr:cNvPr id="11" name="Straight Arrow Connector 10"/>
          <xdr:cNvCxnSpPr/>
        </xdr:nvCxnSpPr>
        <xdr:spPr>
          <a:xfrm flipV="1">
            <a:off x="0" y="227179"/>
            <a:ext cx="1420443" cy="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1524000</xdr:colOff>
      <xdr:row>37</xdr:row>
      <xdr:rowOff>114300</xdr:rowOff>
    </xdr:from>
    <xdr:to>
      <xdr:col>3</xdr:col>
      <xdr:colOff>1517650</xdr:colOff>
      <xdr:row>39</xdr:row>
      <xdr:rowOff>95250</xdr:rowOff>
    </xdr:to>
    <xdr:grpSp>
      <xdr:nvGrpSpPr>
        <xdr:cNvPr id="33439286" name="Group 3"/>
        <xdr:cNvGrpSpPr>
          <a:grpSpLocks/>
        </xdr:cNvGrpSpPr>
      </xdr:nvGrpSpPr>
      <xdr:grpSpPr bwMode="auto">
        <a:xfrm>
          <a:off x="3708400" y="5829300"/>
          <a:ext cx="1568450" cy="298450"/>
          <a:chOff x="1400879" y="-32510"/>
          <a:chExt cx="1495896" cy="305597"/>
        </a:xfrm>
      </xdr:grpSpPr>
      <xdr:sp macro="" textlink="">
        <xdr:nvSpPr>
          <xdr:cNvPr id="8" name="TextBox 2"/>
          <xdr:cNvSpPr txBox="1"/>
        </xdr:nvSpPr>
        <xdr:spPr>
          <a:xfrm>
            <a:off x="1437217" y="-32510"/>
            <a:ext cx="1362658" cy="305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200" b="1">
                <a:solidFill>
                  <a:srgbClr val="0070C0"/>
                </a:solidFill>
              </a:rPr>
              <a:t>FY2012 Actual</a:t>
            </a:r>
          </a:p>
        </xdr:txBody>
      </xdr:sp>
      <xdr:cxnSp macro="">
        <xdr:nvCxnSpPr>
          <xdr:cNvPr id="9" name="Straight Arrow Connector 8"/>
          <xdr:cNvCxnSpPr/>
        </xdr:nvCxnSpPr>
        <xdr:spPr>
          <a:xfrm flipV="1">
            <a:off x="1400879" y="214568"/>
            <a:ext cx="1495896" cy="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1714500</xdr:colOff>
      <xdr:row>37</xdr:row>
      <xdr:rowOff>114300</xdr:rowOff>
    </xdr:from>
    <xdr:to>
      <xdr:col>4</xdr:col>
      <xdr:colOff>1206500</xdr:colOff>
      <xdr:row>39</xdr:row>
      <xdr:rowOff>82550</xdr:rowOff>
    </xdr:to>
    <xdr:grpSp>
      <xdr:nvGrpSpPr>
        <xdr:cNvPr id="33439287" name="Group 4"/>
        <xdr:cNvGrpSpPr>
          <a:grpSpLocks/>
        </xdr:cNvGrpSpPr>
      </xdr:nvGrpSpPr>
      <xdr:grpSpPr bwMode="auto">
        <a:xfrm>
          <a:off x="5473700" y="5829300"/>
          <a:ext cx="1447800" cy="285750"/>
          <a:chOff x="2881329" y="-33742"/>
          <a:chExt cx="1378284" cy="305636"/>
        </a:xfrm>
      </xdr:grpSpPr>
      <xdr:sp macro="" textlink="">
        <xdr:nvSpPr>
          <xdr:cNvPr id="6" name="TextBox 2"/>
          <xdr:cNvSpPr txBox="1"/>
        </xdr:nvSpPr>
        <xdr:spPr>
          <a:xfrm>
            <a:off x="2893419" y="-33742"/>
            <a:ext cx="1348058" cy="305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200" b="1">
                <a:solidFill>
                  <a:srgbClr val="0070C0"/>
                </a:solidFill>
              </a:rPr>
              <a:t>FY2013 Actual</a:t>
            </a:r>
          </a:p>
        </xdr:txBody>
      </xdr:sp>
      <xdr:cxnSp macro="">
        <xdr:nvCxnSpPr>
          <xdr:cNvPr id="7" name="Straight Arrow Connector 6"/>
          <xdr:cNvCxnSpPr/>
        </xdr:nvCxnSpPr>
        <xdr:spPr>
          <a:xfrm>
            <a:off x="2881329" y="210767"/>
            <a:ext cx="1378284" cy="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1156154</xdr:colOff>
      <xdr:row>21</xdr:row>
      <xdr:rowOff>0</xdr:rowOff>
    </xdr:from>
    <xdr:to>
      <xdr:col>1</xdr:col>
      <xdr:colOff>1159556</xdr:colOff>
      <xdr:row>39</xdr:row>
      <xdr:rowOff>115661</xdr:rowOff>
    </xdr:to>
    <xdr:cxnSp macro="">
      <xdr:nvCxnSpPr>
        <xdr:cNvPr id="3" name="Straight Connector 2"/>
        <xdr:cNvCxnSpPr/>
      </xdr:nvCxnSpPr>
      <xdr:spPr>
        <a:xfrm>
          <a:off x="1809750" y="2775857"/>
          <a:ext cx="6804" cy="3054804"/>
        </a:xfrm>
        <a:prstGeom prst="line">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41</xdr:row>
      <xdr:rowOff>152400</xdr:rowOff>
    </xdr:from>
    <xdr:to>
      <xdr:col>4</xdr:col>
      <xdr:colOff>1485900</xdr:colOff>
      <xdr:row>66</xdr:row>
      <xdr:rowOff>19050</xdr:rowOff>
    </xdr:to>
    <xdr:graphicFrame macro="">
      <xdr:nvGraphicFramePr>
        <xdr:cNvPr id="334392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0.22848</cdr:x>
      <cdr:y>0.29974</cdr:y>
    </cdr:from>
    <cdr:to>
      <cdr:x>0.31266</cdr:x>
      <cdr:y>0.35571</cdr:y>
    </cdr:to>
    <cdr:sp macro="" textlink="">
      <cdr:nvSpPr>
        <cdr:cNvPr id="2" name="TextBox 1"/>
        <cdr:cNvSpPr txBox="1"/>
      </cdr:nvSpPr>
      <cdr:spPr>
        <a:xfrm xmlns:a="http://schemas.openxmlformats.org/drawingml/2006/main">
          <a:off x="1377179" y="955666"/>
          <a:ext cx="523519" cy="2449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80.7</a:t>
          </a:r>
        </a:p>
      </cdr:txBody>
    </cdr:sp>
  </cdr:relSizeAnchor>
  <cdr:relSizeAnchor xmlns:cdr="http://schemas.openxmlformats.org/drawingml/2006/chartDrawing">
    <cdr:from>
      <cdr:x>0.35593</cdr:x>
      <cdr:y>0.29144</cdr:y>
    </cdr:from>
    <cdr:to>
      <cdr:x>0.44156</cdr:x>
      <cdr:y>0.35496</cdr:y>
    </cdr:to>
    <cdr:sp macro="" textlink="">
      <cdr:nvSpPr>
        <cdr:cNvPr id="3" name="TextBox 1"/>
        <cdr:cNvSpPr txBox="1"/>
      </cdr:nvSpPr>
      <cdr:spPr>
        <a:xfrm xmlns:a="http://schemas.openxmlformats.org/drawingml/2006/main">
          <a:off x="2166218" y="948876"/>
          <a:ext cx="523520" cy="2449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80.2</a:t>
          </a:r>
        </a:p>
      </cdr:txBody>
    </cdr:sp>
  </cdr:relSizeAnchor>
  <cdr:relSizeAnchor xmlns:cdr="http://schemas.openxmlformats.org/drawingml/2006/chartDrawing">
    <cdr:from>
      <cdr:x>0.48841</cdr:x>
      <cdr:y>0.27827</cdr:y>
    </cdr:from>
    <cdr:to>
      <cdr:x>0.574</cdr:x>
      <cdr:y>0.35102</cdr:y>
    </cdr:to>
    <cdr:sp macro="" textlink="">
      <cdr:nvSpPr>
        <cdr:cNvPr id="4" name="TextBox 1"/>
        <cdr:cNvSpPr txBox="1"/>
      </cdr:nvSpPr>
      <cdr:spPr>
        <a:xfrm xmlns:a="http://schemas.openxmlformats.org/drawingml/2006/main">
          <a:off x="2975678" y="935258"/>
          <a:ext cx="523520" cy="2449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82.0</a:t>
          </a:r>
        </a:p>
      </cdr:txBody>
    </cdr:sp>
  </cdr:relSizeAnchor>
  <cdr:relSizeAnchor xmlns:cdr="http://schemas.openxmlformats.org/drawingml/2006/chartDrawing">
    <cdr:from>
      <cdr:x>0.62422</cdr:x>
      <cdr:y>0.17354</cdr:y>
    </cdr:from>
    <cdr:to>
      <cdr:x>0.71006</cdr:x>
      <cdr:y>0.32709</cdr:y>
    </cdr:to>
    <cdr:sp macro="" textlink="">
      <cdr:nvSpPr>
        <cdr:cNvPr id="5" name="TextBox 1"/>
        <cdr:cNvSpPr txBox="1"/>
      </cdr:nvSpPr>
      <cdr:spPr>
        <a:xfrm xmlns:a="http://schemas.openxmlformats.org/drawingml/2006/main">
          <a:off x="3805499" y="826388"/>
          <a:ext cx="523520" cy="2449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85.6</a:t>
          </a:r>
        </a:p>
      </cdr:txBody>
    </cdr:sp>
  </cdr:relSizeAnchor>
  <cdr:relSizeAnchor xmlns:cdr="http://schemas.openxmlformats.org/drawingml/2006/chartDrawing">
    <cdr:from>
      <cdr:x>0.75978</cdr:x>
      <cdr:y>0.13518</cdr:y>
    </cdr:from>
    <cdr:to>
      <cdr:x>0.84586</cdr:x>
      <cdr:y>0.27827</cdr:y>
    </cdr:to>
    <cdr:sp macro="" textlink="">
      <cdr:nvSpPr>
        <cdr:cNvPr id="6" name="TextBox 1"/>
        <cdr:cNvSpPr txBox="1"/>
      </cdr:nvSpPr>
      <cdr:spPr>
        <a:xfrm xmlns:a="http://schemas.openxmlformats.org/drawingml/2006/main">
          <a:off x="4635381" y="690320"/>
          <a:ext cx="523520" cy="2449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88.3</a:t>
          </a:r>
        </a:p>
      </cdr:txBody>
    </cdr:sp>
  </cdr:relSizeAnchor>
  <cdr:relSizeAnchor xmlns:cdr="http://schemas.openxmlformats.org/drawingml/2006/chartDrawing">
    <cdr:from>
      <cdr:x>0.88668</cdr:x>
      <cdr:y>0.12924</cdr:y>
    </cdr:from>
    <cdr:to>
      <cdr:x>0.97284</cdr:x>
      <cdr:y>0.23532</cdr:y>
    </cdr:to>
    <cdr:sp macro="" textlink="">
      <cdr:nvSpPr>
        <cdr:cNvPr id="7" name="TextBox 1"/>
        <cdr:cNvSpPr txBox="1"/>
      </cdr:nvSpPr>
      <cdr:spPr>
        <a:xfrm xmlns:a="http://schemas.openxmlformats.org/drawingml/2006/main">
          <a:off x="5410805" y="656332"/>
          <a:ext cx="523520" cy="2448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89.5</a:t>
          </a:r>
        </a:p>
      </cdr:txBody>
    </cdr:sp>
  </cdr:relSizeAnchor>
  <cdr:relSizeAnchor xmlns:cdr="http://schemas.openxmlformats.org/drawingml/2006/chartDrawing">
    <cdr:from>
      <cdr:x>0.09331</cdr:x>
      <cdr:y>0.20387</cdr:y>
    </cdr:from>
    <cdr:to>
      <cdr:x>0.17595</cdr:x>
      <cdr:y>0.33745</cdr:y>
    </cdr:to>
    <cdr:sp macro="" textlink="">
      <cdr:nvSpPr>
        <cdr:cNvPr id="8" name="TextBox 1"/>
        <cdr:cNvSpPr txBox="1"/>
      </cdr:nvSpPr>
      <cdr:spPr>
        <a:xfrm xmlns:a="http://schemas.openxmlformats.org/drawingml/2006/main">
          <a:off x="554166" y="874033"/>
          <a:ext cx="523520" cy="2449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83.3</a:t>
          </a:r>
        </a:p>
      </cdr:txBody>
    </cdr:sp>
  </cdr:relSizeAnchor>
  <cdr:relSizeAnchor xmlns:cdr="http://schemas.openxmlformats.org/drawingml/2006/chartDrawing">
    <cdr:from>
      <cdr:x>0.01923</cdr:x>
      <cdr:y>0.87255</cdr:y>
    </cdr:from>
    <cdr:to>
      <cdr:x>0.24602</cdr:x>
      <cdr:y>0.9544</cdr:y>
    </cdr:to>
    <cdr:sp macro="" textlink="">
      <cdr:nvSpPr>
        <cdr:cNvPr id="9" name="TextBox 2"/>
        <cdr:cNvSpPr txBox="1"/>
      </cdr:nvSpPr>
      <cdr:spPr bwMode="auto">
        <a:xfrm xmlns:a="http://schemas.openxmlformats.org/drawingml/2006/main">
          <a:off x="112115" y="3382093"/>
          <a:ext cx="1363082" cy="2897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1400"/>
            </a:lnSpc>
          </a:pPr>
          <a:r>
            <a:rPr lang="en-US" sz="1200" b="1">
              <a:solidFill>
                <a:schemeClr val="accent3">
                  <a:lumMod val="50000"/>
                </a:schemeClr>
              </a:solidFill>
            </a:rPr>
            <a:t>FY2011</a:t>
          </a:r>
        </a:p>
        <a:p xmlns:a="http://schemas.openxmlformats.org/drawingml/2006/main">
          <a:pPr algn="ctr">
            <a:lnSpc>
              <a:spcPts val="1400"/>
            </a:lnSpc>
          </a:pPr>
          <a:r>
            <a:rPr lang="en-US" sz="1200" b="1">
              <a:solidFill>
                <a:schemeClr val="accent3">
                  <a:lumMod val="50000"/>
                </a:schemeClr>
              </a:solidFill>
            </a:rPr>
            <a:t>Proposal</a:t>
          </a:r>
        </a:p>
      </cdr:txBody>
    </cdr:sp>
  </cdr:relSizeAnchor>
</c:userShapes>
</file>

<file path=xl/drawings/drawing8.xml><?xml version="1.0" encoding="utf-8"?>
<c:userShapes xmlns:c="http://schemas.openxmlformats.org/drawingml/2006/chart">
  <cdr:relSizeAnchor xmlns:cdr="http://schemas.openxmlformats.org/drawingml/2006/chartDrawing">
    <cdr:from>
      <cdr:x>0.07811</cdr:x>
      <cdr:y>0.26634</cdr:y>
    </cdr:from>
    <cdr:to>
      <cdr:x>0.16423</cdr:x>
      <cdr:y>0.3357</cdr:y>
    </cdr:to>
    <cdr:sp macro="" textlink="">
      <cdr:nvSpPr>
        <cdr:cNvPr id="2" name="TextBox 1"/>
        <cdr:cNvSpPr txBox="1"/>
      </cdr:nvSpPr>
      <cdr:spPr>
        <a:xfrm xmlns:a="http://schemas.openxmlformats.org/drawingml/2006/main">
          <a:off x="503482" y="1086084"/>
          <a:ext cx="545624" cy="21372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80.7</a:t>
          </a:r>
        </a:p>
      </cdr:txBody>
    </cdr:sp>
  </cdr:relSizeAnchor>
  <cdr:relSizeAnchor xmlns:cdr="http://schemas.openxmlformats.org/drawingml/2006/chartDrawing">
    <cdr:from>
      <cdr:x>0.16877</cdr:x>
      <cdr:y>0.27144</cdr:y>
    </cdr:from>
    <cdr:to>
      <cdr:x>0.25415</cdr:x>
      <cdr:y>0.34152</cdr:y>
    </cdr:to>
    <cdr:sp macro="" textlink="">
      <cdr:nvSpPr>
        <cdr:cNvPr id="3" name="TextBox 1"/>
        <cdr:cNvSpPr txBox="1"/>
      </cdr:nvSpPr>
      <cdr:spPr>
        <a:xfrm xmlns:a="http://schemas.openxmlformats.org/drawingml/2006/main">
          <a:off x="1084578" y="1098140"/>
          <a:ext cx="550276" cy="22491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80.2</a:t>
          </a:r>
        </a:p>
      </cdr:txBody>
    </cdr:sp>
  </cdr:relSizeAnchor>
  <cdr:relSizeAnchor xmlns:cdr="http://schemas.openxmlformats.org/drawingml/2006/chartDrawing">
    <cdr:from>
      <cdr:x>0.26424</cdr:x>
      <cdr:y>0.26167</cdr:y>
    </cdr:from>
    <cdr:to>
      <cdr:x>0.34935</cdr:x>
      <cdr:y>0.33783</cdr:y>
    </cdr:to>
    <cdr:sp macro="" textlink="">
      <cdr:nvSpPr>
        <cdr:cNvPr id="4" name="TextBox 1"/>
        <cdr:cNvSpPr txBox="1"/>
      </cdr:nvSpPr>
      <cdr:spPr>
        <a:xfrm xmlns:a="http://schemas.openxmlformats.org/drawingml/2006/main">
          <a:off x="1698050" y="1072801"/>
          <a:ext cx="545339" cy="23515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82.0</a:t>
          </a:r>
        </a:p>
      </cdr:txBody>
    </cdr:sp>
  </cdr:relSizeAnchor>
  <cdr:relSizeAnchor xmlns:cdr="http://schemas.openxmlformats.org/drawingml/2006/chartDrawing">
    <cdr:from>
      <cdr:x>0.35264</cdr:x>
      <cdr:y>0.23899</cdr:y>
    </cdr:from>
    <cdr:to>
      <cdr:x>0.438</cdr:x>
      <cdr:y>0.36116</cdr:y>
    </cdr:to>
    <cdr:sp macro="" textlink="">
      <cdr:nvSpPr>
        <cdr:cNvPr id="5" name="TextBox 1"/>
        <cdr:cNvSpPr txBox="1"/>
      </cdr:nvSpPr>
      <cdr:spPr>
        <a:xfrm xmlns:a="http://schemas.openxmlformats.org/drawingml/2006/main">
          <a:off x="2266167" y="1011050"/>
          <a:ext cx="550082" cy="38732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85.6</a:t>
          </a:r>
        </a:p>
      </cdr:txBody>
    </cdr:sp>
  </cdr:relSizeAnchor>
  <cdr:relSizeAnchor xmlns:cdr="http://schemas.openxmlformats.org/drawingml/2006/chartDrawing">
    <cdr:from>
      <cdr:x>0.44342</cdr:x>
      <cdr:y>0.24168</cdr:y>
    </cdr:from>
    <cdr:to>
      <cdr:x>0.52925</cdr:x>
      <cdr:y>0.35338</cdr:y>
    </cdr:to>
    <cdr:sp macro="" textlink="">
      <cdr:nvSpPr>
        <cdr:cNvPr id="6" name="TextBox 1"/>
        <cdr:cNvSpPr txBox="1"/>
      </cdr:nvSpPr>
      <cdr:spPr>
        <a:xfrm xmlns:a="http://schemas.openxmlformats.org/drawingml/2006/main">
          <a:off x="2721535" y="762233"/>
          <a:ext cx="526490" cy="40108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88.3</a:t>
          </a:r>
        </a:p>
      </cdr:txBody>
    </cdr:sp>
  </cdr:relSizeAnchor>
  <cdr:relSizeAnchor xmlns:cdr="http://schemas.openxmlformats.org/drawingml/2006/chartDrawing">
    <cdr:from>
      <cdr:x>0.5331</cdr:x>
      <cdr:y>0.23431</cdr:y>
    </cdr:from>
    <cdr:to>
      <cdr:x>0.619</cdr:x>
      <cdr:y>0.33286</cdr:y>
    </cdr:to>
    <cdr:sp macro="" textlink="">
      <cdr:nvSpPr>
        <cdr:cNvPr id="7" name="TextBox 1"/>
        <cdr:cNvSpPr txBox="1"/>
      </cdr:nvSpPr>
      <cdr:spPr>
        <a:xfrm xmlns:a="http://schemas.openxmlformats.org/drawingml/2006/main">
          <a:off x="3271624" y="740065"/>
          <a:ext cx="525411" cy="3333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89.5</a:t>
          </a:r>
        </a:p>
      </cdr:txBody>
    </cdr:sp>
  </cdr:relSizeAnchor>
  <cdr:relSizeAnchor xmlns:cdr="http://schemas.openxmlformats.org/drawingml/2006/chartDrawing">
    <cdr:from>
      <cdr:x>0.06487</cdr:x>
      <cdr:y>0.90481</cdr:y>
    </cdr:from>
    <cdr:to>
      <cdr:x>0.24906</cdr:x>
      <cdr:y>0.98687</cdr:y>
    </cdr:to>
    <cdr:grpSp>
      <cdr:nvGrpSpPr>
        <cdr:cNvPr id="41" name="Group 40"/>
        <cdr:cNvGrpSpPr>
          <a:grpSpLocks xmlns:a="http://schemas.openxmlformats.org/drawingml/2006/main"/>
        </cdr:cNvGrpSpPr>
      </cdr:nvGrpSpPr>
      <cdr:grpSpPr bwMode="auto">
        <a:xfrm xmlns:a="http://schemas.openxmlformats.org/drawingml/2006/main">
          <a:off x="416868" y="3470308"/>
          <a:ext cx="1183641" cy="314733"/>
          <a:chOff x="0" y="0"/>
          <a:chExt cx="1412184" cy="323314"/>
        </a:xfrm>
      </cdr:grpSpPr>
      <cdr:sp macro="" textlink="">
        <cdr:nvSpPr>
          <cdr:cNvPr id="17" name="TextBox 2"/>
          <cdr:cNvSpPr txBox="1"/>
        </cdr:nvSpPr>
        <cdr:spPr>
          <a:xfrm xmlns:a="http://schemas.openxmlformats.org/drawingml/2006/main">
            <a:off x="28244" y="0"/>
            <a:ext cx="1346283" cy="32331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b="1">
                <a:solidFill>
                  <a:srgbClr val="0070C0"/>
                </a:solidFill>
              </a:rPr>
              <a:t>FY2011</a:t>
            </a:r>
          </a:p>
        </cdr:txBody>
      </cdr:sp>
      <cdr:cxnSp macro="">
        <cdr:nvCxnSpPr>
          <cdr:cNvPr id="18" name="Straight Arrow Connector 17"/>
          <cdr:cNvCxnSpPr/>
        </cdr:nvCxnSpPr>
        <cdr:spPr>
          <a:xfrm xmlns:a="http://schemas.openxmlformats.org/drawingml/2006/main" flipV="1">
            <a:off x="0" y="281596"/>
            <a:ext cx="1412184" cy="0"/>
          </a:xfrm>
          <a:prstGeom xmlns:a="http://schemas.openxmlformats.org/drawingml/2006/main" prst="straightConnector1">
            <a:avLst/>
          </a:prstGeom>
          <a:ln xmlns:a="http://schemas.openxmlformats.org/drawingml/2006/main" w="15875">
            <a:solidFill>
              <a:schemeClr val="tx1"/>
            </a:solidFill>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0.24647</cdr:x>
      <cdr:y>0.90896</cdr:y>
    </cdr:from>
    <cdr:to>
      <cdr:x>0.44127</cdr:x>
      <cdr:y>0.99125</cdr:y>
    </cdr:to>
    <cdr:grpSp>
      <cdr:nvGrpSpPr>
        <cdr:cNvPr id="42" name="Group 41"/>
        <cdr:cNvGrpSpPr>
          <a:grpSpLocks xmlns:a="http://schemas.openxmlformats.org/drawingml/2006/main"/>
        </cdr:cNvGrpSpPr>
      </cdr:nvGrpSpPr>
      <cdr:grpSpPr bwMode="auto">
        <a:xfrm xmlns:a="http://schemas.openxmlformats.org/drawingml/2006/main">
          <a:off x="1583866" y="3486225"/>
          <a:ext cx="1251823" cy="315615"/>
          <a:chOff x="1647825" y="9525"/>
          <a:chExt cx="1493197" cy="312915"/>
        </a:xfrm>
      </cdr:grpSpPr>
      <cdr:sp macro="" textlink="">
        <cdr:nvSpPr>
          <cdr:cNvPr id="15" name="TextBox 2"/>
          <cdr:cNvSpPr txBox="1"/>
        </cdr:nvSpPr>
        <cdr:spPr>
          <a:xfrm xmlns:a="http://schemas.openxmlformats.org/drawingml/2006/main">
            <a:off x="1685868" y="9525"/>
            <a:ext cx="1360046" cy="31291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b="1">
                <a:solidFill>
                  <a:srgbClr val="0070C0"/>
                </a:solidFill>
              </a:rPr>
              <a:t>FY2012</a:t>
            </a:r>
          </a:p>
        </cdr:txBody>
      </cdr:sp>
      <cdr:cxnSp macro="">
        <cdr:nvCxnSpPr>
          <cdr:cNvPr id="16" name="Straight Arrow Connector 15"/>
          <cdr:cNvCxnSpPr/>
        </cdr:nvCxnSpPr>
        <cdr:spPr>
          <a:xfrm xmlns:a="http://schemas.openxmlformats.org/drawingml/2006/main" flipV="1">
            <a:off x="1647825" y="263769"/>
            <a:ext cx="1493197" cy="0"/>
          </a:xfrm>
          <a:prstGeom xmlns:a="http://schemas.openxmlformats.org/drawingml/2006/main" prst="straightConnector1">
            <a:avLst/>
          </a:prstGeom>
          <a:ln xmlns:a="http://schemas.openxmlformats.org/drawingml/2006/main" w="15875">
            <a:solidFill>
              <a:schemeClr val="tx1"/>
            </a:solidFill>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0.44384</cdr:x>
      <cdr:y>0.90895</cdr:y>
    </cdr:from>
    <cdr:to>
      <cdr:x>0.62363</cdr:x>
      <cdr:y>0.99125</cdr:y>
    </cdr:to>
    <cdr:grpSp>
      <cdr:nvGrpSpPr>
        <cdr:cNvPr id="43" name="Group 42"/>
        <cdr:cNvGrpSpPr>
          <a:grpSpLocks xmlns:a="http://schemas.openxmlformats.org/drawingml/2006/main"/>
        </cdr:cNvGrpSpPr>
      </cdr:nvGrpSpPr>
      <cdr:grpSpPr bwMode="auto">
        <a:xfrm xmlns:a="http://schemas.openxmlformats.org/drawingml/2006/main">
          <a:off x="2852205" y="3486187"/>
          <a:ext cx="1155366" cy="315653"/>
          <a:chOff x="3336925" y="9525"/>
          <a:chExt cx="1377032" cy="323314"/>
        </a:xfrm>
      </cdr:grpSpPr>
      <cdr:sp macro="" textlink="">
        <cdr:nvSpPr>
          <cdr:cNvPr id="13" name="TextBox 2"/>
          <cdr:cNvSpPr txBox="1"/>
        </cdr:nvSpPr>
        <cdr:spPr>
          <a:xfrm xmlns:a="http://schemas.openxmlformats.org/drawingml/2006/main">
            <a:off x="3346421" y="9525"/>
            <a:ext cx="1348542" cy="32331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b="1">
                <a:solidFill>
                  <a:srgbClr val="0070C0"/>
                </a:solidFill>
              </a:rPr>
              <a:t>FY2013</a:t>
            </a:r>
          </a:p>
        </cdr:txBody>
      </cdr:sp>
      <cdr:cxnSp macro="">
        <cdr:nvCxnSpPr>
          <cdr:cNvPr id="14" name="Straight Arrow Connector 13"/>
          <cdr:cNvCxnSpPr/>
        </cdr:nvCxnSpPr>
        <cdr:spPr>
          <a:xfrm xmlns:a="http://schemas.openxmlformats.org/drawingml/2006/main">
            <a:off x="3336925" y="270262"/>
            <a:ext cx="1377032" cy="0"/>
          </a:xfrm>
          <a:prstGeom xmlns:a="http://schemas.openxmlformats.org/drawingml/2006/main" prst="straightConnector1">
            <a:avLst/>
          </a:prstGeom>
          <a:ln xmlns:a="http://schemas.openxmlformats.org/drawingml/2006/main" w="15875">
            <a:solidFill>
              <a:schemeClr val="tx1"/>
            </a:solidFill>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0.90334</cdr:x>
      <cdr:y>0.1783</cdr:y>
    </cdr:from>
    <cdr:to>
      <cdr:x>0.98923</cdr:x>
      <cdr:y>0.28901</cdr:y>
    </cdr:to>
    <cdr:sp macro="" textlink="">
      <cdr:nvSpPr>
        <cdr:cNvPr id="20" name="TextBox 1"/>
        <cdr:cNvSpPr txBox="1"/>
      </cdr:nvSpPr>
      <cdr:spPr>
        <a:xfrm xmlns:a="http://schemas.openxmlformats.org/drawingml/2006/main">
          <a:off x="5806577" y="801598"/>
          <a:ext cx="550404" cy="34529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96.6</a:t>
          </a:r>
        </a:p>
      </cdr:txBody>
    </cdr:sp>
  </cdr:relSizeAnchor>
  <cdr:relSizeAnchor xmlns:cdr="http://schemas.openxmlformats.org/drawingml/2006/chartDrawing">
    <cdr:from>
      <cdr:x>0.80865</cdr:x>
      <cdr:y>0.20109</cdr:y>
    </cdr:from>
    <cdr:to>
      <cdr:x>0.89454</cdr:x>
      <cdr:y>0.30864</cdr:y>
    </cdr:to>
    <cdr:sp macro="" textlink="">
      <cdr:nvSpPr>
        <cdr:cNvPr id="21" name="TextBox 1"/>
        <cdr:cNvSpPr txBox="1"/>
      </cdr:nvSpPr>
      <cdr:spPr>
        <a:xfrm xmlns:a="http://schemas.openxmlformats.org/drawingml/2006/main">
          <a:off x="4958798" y="636710"/>
          <a:ext cx="526857" cy="33431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92.9</a:t>
          </a:r>
        </a:p>
      </cdr:txBody>
    </cdr:sp>
  </cdr:relSizeAnchor>
  <cdr:relSizeAnchor xmlns:cdr="http://schemas.openxmlformats.org/drawingml/2006/chartDrawing">
    <cdr:from>
      <cdr:x>0.72665</cdr:x>
      <cdr:y>0.21179</cdr:y>
    </cdr:from>
    <cdr:to>
      <cdr:x>0.81231</cdr:x>
      <cdr:y>0.31764</cdr:y>
    </cdr:to>
    <cdr:sp macro="" textlink="">
      <cdr:nvSpPr>
        <cdr:cNvPr id="22" name="TextBox 1"/>
        <cdr:cNvSpPr txBox="1"/>
      </cdr:nvSpPr>
      <cdr:spPr>
        <a:xfrm xmlns:a="http://schemas.openxmlformats.org/drawingml/2006/main">
          <a:off x="4457361" y="670017"/>
          <a:ext cx="523877" cy="336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92.2</a:t>
          </a:r>
        </a:p>
      </cdr:txBody>
    </cdr:sp>
  </cdr:relSizeAnchor>
  <cdr:relSizeAnchor xmlns:cdr="http://schemas.openxmlformats.org/drawingml/2006/chartDrawing">
    <cdr:from>
      <cdr:x>0.62991</cdr:x>
      <cdr:y>0.22858</cdr:y>
    </cdr:from>
    <cdr:to>
      <cdr:x>0.71507</cdr:x>
      <cdr:y>0.32981</cdr:y>
    </cdr:to>
    <cdr:sp macro="" textlink="">
      <cdr:nvSpPr>
        <cdr:cNvPr id="23" name="TextBox 1"/>
        <cdr:cNvSpPr txBox="1"/>
      </cdr:nvSpPr>
      <cdr:spPr>
        <a:xfrm xmlns:a="http://schemas.openxmlformats.org/drawingml/2006/main">
          <a:off x="3863915" y="721448"/>
          <a:ext cx="522370" cy="3381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89.9</a:t>
          </a:r>
        </a:p>
      </cdr:txBody>
    </cdr:sp>
  </cdr:relSizeAnchor>
  <cdr:relSizeAnchor xmlns:cdr="http://schemas.openxmlformats.org/drawingml/2006/chartDrawing">
    <cdr:from>
      <cdr:x>0.80679</cdr:x>
      <cdr:y>0.90434</cdr:y>
    </cdr:from>
    <cdr:to>
      <cdr:x>0.99376</cdr:x>
      <cdr:y>0.99125</cdr:y>
    </cdr:to>
    <cdr:grpSp>
      <cdr:nvGrpSpPr>
        <cdr:cNvPr id="44" name="Group 43"/>
        <cdr:cNvGrpSpPr>
          <a:grpSpLocks xmlns:a="http://schemas.openxmlformats.org/drawingml/2006/main"/>
        </cdr:cNvGrpSpPr>
      </cdr:nvGrpSpPr>
      <cdr:grpSpPr bwMode="auto">
        <a:xfrm xmlns:a="http://schemas.openxmlformats.org/drawingml/2006/main">
          <a:off x="5184594" y="3468506"/>
          <a:ext cx="1201507" cy="333334"/>
          <a:chOff x="0" y="0"/>
          <a:chExt cx="1716187" cy="342014"/>
        </a:xfrm>
      </cdr:grpSpPr>
      <cdr:sp macro="" textlink="">
        <cdr:nvSpPr>
          <cdr:cNvPr id="29" name="TextBox 2"/>
          <cdr:cNvSpPr txBox="1"/>
        </cdr:nvSpPr>
        <cdr:spPr>
          <a:xfrm xmlns:a="http://schemas.openxmlformats.org/drawingml/2006/main">
            <a:off x="11835" y="0"/>
            <a:ext cx="1680680" cy="34201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b="1">
                <a:solidFill>
                  <a:srgbClr val="0070C0"/>
                </a:solidFill>
              </a:rPr>
              <a:t>FY2015</a:t>
            </a:r>
          </a:p>
        </cdr:txBody>
      </cdr:sp>
      <cdr:cxnSp macro="">
        <cdr:nvCxnSpPr>
          <cdr:cNvPr id="30" name="Straight Arrow Connector 29"/>
          <cdr:cNvCxnSpPr/>
        </cdr:nvCxnSpPr>
        <cdr:spPr>
          <a:xfrm xmlns:a="http://schemas.openxmlformats.org/drawingml/2006/main">
            <a:off x="0" y="275818"/>
            <a:ext cx="1716187" cy="0"/>
          </a:xfrm>
          <a:prstGeom xmlns:a="http://schemas.openxmlformats.org/drawingml/2006/main" prst="straightConnector1">
            <a:avLst/>
          </a:prstGeom>
          <a:ln xmlns:a="http://schemas.openxmlformats.org/drawingml/2006/main" w="15875">
            <a:solidFill>
              <a:schemeClr val="tx1"/>
            </a:solidFill>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0.6239</cdr:x>
      <cdr:y>0.90434</cdr:y>
    </cdr:from>
    <cdr:to>
      <cdr:x>0.80808</cdr:x>
      <cdr:y>0.99125</cdr:y>
    </cdr:to>
    <cdr:grpSp>
      <cdr:nvGrpSpPr>
        <cdr:cNvPr id="45" name="Group 44"/>
        <cdr:cNvGrpSpPr>
          <a:grpSpLocks xmlns:a="http://schemas.openxmlformats.org/drawingml/2006/main"/>
        </cdr:cNvGrpSpPr>
      </cdr:nvGrpSpPr>
      <cdr:grpSpPr bwMode="auto">
        <a:xfrm xmlns:a="http://schemas.openxmlformats.org/drawingml/2006/main">
          <a:off x="4009306" y="3468506"/>
          <a:ext cx="1183578" cy="333334"/>
          <a:chOff x="0" y="0"/>
          <a:chExt cx="1716187" cy="342014"/>
        </a:xfrm>
      </cdr:grpSpPr>
      <cdr:sp macro="" textlink="">
        <cdr:nvSpPr>
          <cdr:cNvPr id="32" name="TextBox 2"/>
          <cdr:cNvSpPr txBox="1"/>
        </cdr:nvSpPr>
        <cdr:spPr>
          <a:xfrm xmlns:a="http://schemas.openxmlformats.org/drawingml/2006/main">
            <a:off x="11835" y="0"/>
            <a:ext cx="1680680" cy="34201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b="1">
                <a:solidFill>
                  <a:srgbClr val="0070C0"/>
                </a:solidFill>
              </a:rPr>
              <a:t>FY2014</a:t>
            </a:r>
          </a:p>
        </cdr:txBody>
      </cdr:sp>
      <cdr:cxnSp macro="">
        <cdr:nvCxnSpPr>
          <cdr:cNvPr id="33" name="Straight Arrow Connector 32"/>
          <cdr:cNvCxnSpPr/>
        </cdr:nvCxnSpPr>
        <cdr:spPr>
          <a:xfrm xmlns:a="http://schemas.openxmlformats.org/drawingml/2006/main">
            <a:off x="0" y="275818"/>
            <a:ext cx="1716187" cy="0"/>
          </a:xfrm>
          <a:prstGeom xmlns:a="http://schemas.openxmlformats.org/drawingml/2006/main" prst="straightConnector1">
            <a:avLst/>
          </a:prstGeom>
          <a:ln xmlns:a="http://schemas.openxmlformats.org/drawingml/2006/main" w="15875">
            <a:solidFill>
              <a:schemeClr val="tx1"/>
            </a:solidFill>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pmcs\Documents%20and%20Settings\adi\My%20Documents\Local%20M&amp;O\IceCube%20Composite%20Budget%202010.0415b%20(Resubmitted%20April%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mp;O Supplement Travel"/>
      <sheetName val="M&amp;O Supplement Travel (1030)"/>
      <sheetName val="M&amp;O Supplement M&amp;S CE SA"/>
      <sheetName val="1.Composite"/>
      <sheetName val="1a.PY7 Rates"/>
      <sheetName val="2. Trips Plan"/>
      <sheetName val="3.Other Budget Elements"/>
      <sheetName val="4.WBS Summary (Core)"/>
      <sheetName val="WBS Summary FY11 all funds"/>
      <sheetName val="4a.WBS Summary (US Base Grants)"/>
      <sheetName val="4b.WBS Summary (US In Kind)"/>
      <sheetName val="4c.WBS Summary (NonUS)"/>
      <sheetName val="4d.WBS Summary (Difference)"/>
      <sheetName val="6a.FTEs Summary"/>
      <sheetName val="5.Cost Categories Summary"/>
      <sheetName val="5.Cost Categories Summary ($K)"/>
      <sheetName val="INST Staffing Pivot (FY11)"/>
      <sheetName val="Labor categories"/>
      <sheetName val="INST Staffing Matrix (FY11)"/>
      <sheetName val="WBS Staffing Pivot (FY11)"/>
      <sheetName val="WBS Staffing Matrix (FY11)"/>
      <sheetName val="WBS Staffing Pivot (TASKS)"/>
      <sheetName val="WBS Staffing Matrix (TASKS)"/>
      <sheetName val="WBS Staffing Matrix FY11(TASKS)"/>
      <sheetName val="Task List Pivot (FY11)"/>
      <sheetName val="Sc. Group by Inst(FY11)"/>
      <sheetName val="Sc. Group by WBS(FY11)"/>
      <sheetName val="WBS Staffing"/>
      <sheetName val="1030 LABOR DIRECT$"/>
      <sheetName val="1030 FRINGE"/>
      <sheetName val="1030 Travel Direct"/>
      <sheetName val="1030 SA DIRECT"/>
      <sheetName val="1030 M&amp;S DIRECT"/>
      <sheetName val="1030 CE DIRECT"/>
      <sheetName val="6a Labor Appendix (Inst)"/>
      <sheetName val="6a Labor Appendix (WBS)"/>
      <sheetName val="6b. Staffing Matrix"/>
      <sheetName val="6b. Staffing Matrix (Months)"/>
      <sheetName val="6b. Staffing Pivot (Pie)"/>
      <sheetName val="6c. Staffing Matrix"/>
      <sheetName val="7.SA Summary"/>
      <sheetName val="8.CE and M&amp;S Summary"/>
      <sheetName val="8a.M&amp;S Summary"/>
      <sheetName val="8b.CE Summary"/>
      <sheetName val="b.Profile charts"/>
      <sheetName val="Analysis Proposal (Pivot)"/>
      <sheetName val="Analysis Proposal (Matrix)"/>
      <sheetName val="Analysis Proposal (Submit)"/>
      <sheetName val="Pivot NSF Q2 10.21.09 (2)"/>
      <sheetName val="Pivot NSF Q2 10.21.09"/>
      <sheetName val="Template NSF Q2 10.21.09"/>
      <sheetName val="Answer 1"/>
      <sheetName val="Answer 2"/>
      <sheetName val="Answer 3"/>
      <sheetName val="MoU Summary from Composite"/>
      <sheetName val="Sheet1"/>
      <sheetName val="MoU Summary - US"/>
      <sheetName val="MoU Summary - US (Format)"/>
      <sheetName val="MoU Summary - UW"/>
      <sheetName val="MoU Summary - Non US"/>
      <sheetName val="MoU Summary - Non US (format)"/>
    </sheetNames>
    <sheetDataSet>
      <sheetData sheetId="0"/>
      <sheetData sheetId="1"/>
      <sheetData sheetId="2"/>
      <sheetData sheetId="3">
        <row r="2426">
          <cell r="EZ2426" t="str">
            <v>NSF MRE</v>
          </cell>
          <cell r="FB2426" t="str">
            <v>ALL</v>
          </cell>
          <cell r="FD2426" t="str">
            <v>MRE</v>
          </cell>
          <cell r="FM2426" t="str">
            <v>AMBUEL, JACK - PSL</v>
          </cell>
          <cell r="FS2426" t="str">
            <v>AD</v>
          </cell>
          <cell r="GA2426" t="str">
            <v>CAU</v>
          </cell>
          <cell r="GC2426" t="str">
            <v>DETECTOR OPERATIONS &amp; MAINTENANCE</v>
          </cell>
          <cell r="GF2426" t="str">
            <v>1.1.1 Management</v>
          </cell>
        </row>
        <row r="2427">
          <cell r="EZ2427" t="str">
            <v>NSF M&amp;O Core</v>
          </cell>
          <cell r="FB2427" t="str">
            <v>CAU</v>
          </cell>
          <cell r="FD2427" t="str">
            <v>M&amp;O Budget</v>
          </cell>
          <cell r="FM2427" t="str">
            <v>ARBUCKLE, ANDREW - PSL</v>
          </cell>
          <cell r="FS2427" t="str">
            <v>AE</v>
          </cell>
          <cell r="GA2427" t="str">
            <v>LBNL</v>
          </cell>
          <cell r="GC2427" t="str">
            <v>Run Coordination</v>
          </cell>
          <cell r="GF2427" t="str">
            <v>1.1.2 Engineering</v>
          </cell>
        </row>
        <row r="2428">
          <cell r="EZ2428" t="str">
            <v>NSF M&amp;O CF</v>
          </cell>
          <cell r="FB2428" t="str">
            <v>LBNL</v>
          </cell>
          <cell r="FD2428" t="str">
            <v>M&amp;O Proposal</v>
          </cell>
          <cell r="FM2428" t="str">
            <v>BACCUS, JAMES</v>
          </cell>
          <cell r="FS2428" t="str">
            <v>CS</v>
          </cell>
          <cell r="GA2428" t="str">
            <v>PSU</v>
          </cell>
          <cell r="GC2428" t="str">
            <v>Data Acquisition</v>
          </cell>
          <cell r="GF2428" t="str">
            <v>1.2.1 Logistics</v>
          </cell>
        </row>
        <row r="2429">
          <cell r="EZ2429" t="str">
            <v>Non US CF</v>
          </cell>
          <cell r="FB2429" t="str">
            <v>PSU</v>
          </cell>
          <cell r="FD2429" t="str">
            <v>Analysis</v>
          </cell>
          <cell r="FM2429" t="str">
            <v>BENSON, TERRY</v>
          </cell>
          <cell r="FS2429" t="str">
            <v>DR</v>
          </cell>
          <cell r="GA2429" t="str">
            <v>SUBR</v>
          </cell>
          <cell r="GC2429" t="str">
            <v>Online Filter (PnF)</v>
          </cell>
          <cell r="GF2429" t="str">
            <v>1.2.2 Drilling</v>
          </cell>
        </row>
        <row r="2430">
          <cell r="EZ2430" t="str">
            <v>Non US In-Kind</v>
          </cell>
          <cell r="FB2430" t="str">
            <v>UCB</v>
          </cell>
          <cell r="FD2430" t="str">
            <v>Analysis Forecast</v>
          </cell>
          <cell r="FM2430" t="str">
            <v>BRENNER, TIMOTHY</v>
          </cell>
          <cell r="FS2430" t="str">
            <v>EN</v>
          </cell>
          <cell r="GA2430" t="str">
            <v>UCB</v>
          </cell>
          <cell r="GC2430" t="str">
            <v>SPS Operations</v>
          </cell>
          <cell r="GF2430" t="str">
            <v>1.2.3 Deployment</v>
          </cell>
        </row>
        <row r="2431">
          <cell r="EZ2431" t="str">
            <v>US Analysis Grants</v>
          </cell>
          <cell r="FB2431" t="str">
            <v>UD</v>
          </cell>
          <cell r="FD2431" t="str">
            <v>M&amp;O Pre-Ops</v>
          </cell>
          <cell r="FM2431" t="str">
            <v>BROWN, DONALD - PSL</v>
          </cell>
          <cell r="FS2431" t="str">
            <v>GR</v>
          </cell>
          <cell r="GA2431" t="str">
            <v>UD</v>
          </cell>
          <cell r="GC2431" t="str">
            <v>SPTS Operations</v>
          </cell>
          <cell r="GF2431" t="str">
            <v>1.2.4 Implementation Management</v>
          </cell>
        </row>
        <row r="2432">
          <cell r="EZ2432" t="str">
            <v>US In-Kind</v>
          </cell>
          <cell r="FB2432" t="str">
            <v>UMD</v>
          </cell>
          <cell r="FD2432" t="str">
            <v>M&amp;O MRE</v>
          </cell>
          <cell r="FM2432" t="str">
            <v>CANTLEY, STEVE -Bit7</v>
          </cell>
          <cell r="FS2432" t="str">
            <v>KE</v>
          </cell>
          <cell r="GA2432" t="str">
            <v>UMD</v>
          </cell>
          <cell r="GC2432" t="str">
            <v>Experiment Control</v>
          </cell>
          <cell r="GF2432" t="str">
            <v>1.3.1 In-Ice Devices</v>
          </cell>
        </row>
        <row r="2433">
          <cell r="EZ2433" t="str">
            <v>Other</v>
          </cell>
          <cell r="FB2433" t="str">
            <v>UW</v>
          </cell>
          <cell r="FD2433" t="str">
            <v>M&amp;O Non US In-Kind</v>
          </cell>
          <cell r="FM2433" t="str">
            <v>CAVIN, JOHN</v>
          </cell>
          <cell r="FS2433" t="str">
            <v>MA</v>
          </cell>
          <cell r="GA2433" t="str">
            <v>UW</v>
          </cell>
          <cell r="GC2433" t="str">
            <v>Detector Monitoring</v>
          </cell>
          <cell r="GF2433" t="str">
            <v>1.3.2 Ice Top</v>
          </cell>
        </row>
        <row r="2434">
          <cell r="FB2434" t="str">
            <v>UWRF</v>
          </cell>
          <cell r="FM2434" t="str">
            <v>CHERWINKA, JEFF - TRIAD</v>
          </cell>
          <cell r="FS2434" t="str">
            <v>PA</v>
          </cell>
          <cell r="GC2434" t="str">
            <v>Detector Calibration</v>
          </cell>
          <cell r="GF2434" t="str">
            <v>1.3.3 Data Acquisition Hardware</v>
          </cell>
        </row>
        <row r="2435">
          <cell r="FD2435" t="str">
            <v>Other</v>
          </cell>
          <cell r="FM2435" t="str">
            <v>DANA, BART - PSL</v>
          </cell>
          <cell r="FS2435" t="str">
            <v>PO</v>
          </cell>
          <cell r="GC2435" t="str">
            <v>IceTop Operations</v>
          </cell>
          <cell r="GF2435" t="str">
            <v>1.3.4 DAQ Software</v>
          </cell>
        </row>
        <row r="2436">
          <cell r="FD2436" t="str">
            <v>Subtotal</v>
          </cell>
          <cell r="FM2436" t="str">
            <v>DAVIS, EVAN</v>
          </cell>
          <cell r="FS2436" t="str">
            <v>SC</v>
          </cell>
          <cell r="GC2436" t="str">
            <v>SuperNova Operations</v>
          </cell>
          <cell r="GF2436" t="str">
            <v>1.3.5 Project/Technical Management</v>
          </cell>
        </row>
        <row r="2437">
          <cell r="FM2437" t="str">
            <v>DESIATI, PAOLO</v>
          </cell>
          <cell r="FS2437" t="str">
            <v>SE</v>
          </cell>
          <cell r="GF2437" t="str">
            <v>1.4.1 Data Handling</v>
          </cell>
        </row>
        <row r="2438">
          <cell r="FM2438" t="str">
            <v>DIAZ-VELEZ, JUAN CARLOS</v>
          </cell>
          <cell r="FS2438" t="str">
            <v>SS</v>
          </cell>
          <cell r="GF2438" t="str">
            <v>1.4.2 Data Filtering and Software</v>
          </cell>
        </row>
        <row r="2439">
          <cell r="FM2439" t="str">
            <v>DULING, DENNIS</v>
          </cell>
          <cell r="FS2439" t="str">
            <v>TE</v>
          </cell>
          <cell r="GC2439" t="str">
            <v>COMPUTING AND DATA MANAGEMENT</v>
          </cell>
          <cell r="GF2439" t="str">
            <v>1.4.3 Simulation</v>
          </cell>
        </row>
        <row r="2440">
          <cell r="FM2440" t="str">
            <v>EDWARDS, JEANNE</v>
          </cell>
          <cell r="FS2440" t="str">
            <v>UG</v>
          </cell>
          <cell r="GC2440" t="str">
            <v>Core Software</v>
          </cell>
          <cell r="GF2440" t="str">
            <v>1.4.4 Project/Technical Management</v>
          </cell>
        </row>
        <row r="2441">
          <cell r="FM2441" t="str">
            <v>ELCHEIKH, ALAN</v>
          </cell>
          <cell r="FS2441" t="str">
            <v>WO</v>
          </cell>
          <cell r="GC2441" t="str">
            <v>Data Storage &amp; Transfer</v>
          </cell>
          <cell r="GF2441" t="str">
            <v>1.4.5 Experiment Control</v>
          </cell>
        </row>
        <row r="2442">
          <cell r="FM2442" t="str">
            <v>FLORINO, SARAH</v>
          </cell>
          <cell r="GC2442" t="str">
            <v>Computing Resources</v>
          </cell>
          <cell r="GF2442" t="str">
            <v>1.5.1 Detector Verification &amp; Physics Benchmarks</v>
          </cell>
        </row>
        <row r="2443">
          <cell r="FM2443" t="str">
            <v>FOWLER, JOHN UW</v>
          </cell>
          <cell r="GC2443" t="str">
            <v>Data Production Processing</v>
          </cell>
          <cell r="GF2443" t="str">
            <v>1.5.2 Reconstruction</v>
          </cell>
        </row>
        <row r="2444">
          <cell r="FM2444" t="str">
            <v>GLOWACKI, DAVID</v>
          </cell>
          <cell r="GC2444" t="str">
            <v>Simulation Production</v>
          </cell>
          <cell r="GF2444" t="str">
            <v>1.5.3 Detector Characterization</v>
          </cell>
        </row>
        <row r="2445">
          <cell r="FM2445" t="str">
            <v>GREENLER, LELAND - PSL</v>
          </cell>
          <cell r="GF2445" t="str">
            <v>1.5.4 AMANDA/IceCube Integration</v>
          </cell>
        </row>
        <row r="2446">
          <cell r="FM2446" t="str">
            <v>GREGERSON, GLEN - PSL</v>
          </cell>
          <cell r="GF2446" t="str">
            <v>1.5.5 Project/Technical Management</v>
          </cell>
        </row>
        <row r="2447">
          <cell r="FM2447" t="str">
            <v>HALZEN, FRANCIS</v>
          </cell>
          <cell r="GC2447" t="str">
            <v>TRIGGERING AND FILTERING</v>
          </cell>
          <cell r="GF2447" t="str">
            <v>1.9.1 Pre Operations - Project Support</v>
          </cell>
        </row>
        <row r="2448">
          <cell r="FM2448" t="str">
            <v>HAM, THOMAS</v>
          </cell>
          <cell r="GC2448" t="str">
            <v>TFT Coordination</v>
          </cell>
          <cell r="GF2448" t="str">
            <v>1.9.2 Pre Operations - Implementation</v>
          </cell>
        </row>
        <row r="2449">
          <cell r="FM2449" t="str">
            <v>HAMILTON, DARRELL - PSL</v>
          </cell>
          <cell r="GC2449" t="str">
            <v>Physics Filters</v>
          </cell>
          <cell r="GF2449" t="str">
            <v>1.9.3 Pre Operations - Istrumentation &amp; DAQ</v>
          </cell>
        </row>
        <row r="2450">
          <cell r="FM2450" t="str">
            <v>HAMMETTER, RYAN UW</v>
          </cell>
          <cell r="GF2450" t="str">
            <v>1.9.4 Pre Operations - Data Systems</v>
          </cell>
        </row>
        <row r="2451">
          <cell r="FM2451" t="str">
            <v>HANNAFORD, TERRY - TRIAD</v>
          </cell>
          <cell r="GF2451" t="str">
            <v>1.9.5 Pre Operations - Commissioning &amp; Verification</v>
          </cell>
        </row>
        <row r="2452">
          <cell r="FM2452" t="str">
            <v>HANSON, KAEL</v>
          </cell>
        </row>
        <row r="2453">
          <cell r="FM2453" t="str">
            <v>HAUGEN, JIM - TRIAD</v>
          </cell>
          <cell r="GC2453" t="str">
            <v>DATA QUALITY, RECONSTRUCTION &amp; SIMULATION TOOLS</v>
          </cell>
        </row>
        <row r="2454">
          <cell r="FM2454" t="str">
            <v>HEISE, JONATHON PSL</v>
          </cell>
          <cell r="GC2454" t="str">
            <v>Simulation Programs</v>
          </cell>
        </row>
        <row r="2455">
          <cell r="FM2455" t="str">
            <v>HOLLABAUGH, PHIL - TRIAD</v>
          </cell>
          <cell r="GC2455" t="str">
            <v>Reconstruction/ Analysis tools</v>
          </cell>
        </row>
        <row r="2456">
          <cell r="FM2456" t="str">
            <v>HOSHINA, KOTOYO</v>
          </cell>
          <cell r="GC2456" t="str">
            <v>Data Quality</v>
          </cell>
        </row>
        <row r="2457">
          <cell r="FM2457" t="str">
            <v>HUTCHINGS, THOMAS</v>
          </cell>
          <cell r="GC2457" t="str">
            <v>Offline Data Processing</v>
          </cell>
        </row>
        <row r="2458">
          <cell r="FM2458" t="str">
            <v>JACOBSEN, JOHN (UW)</v>
          </cell>
        </row>
        <row r="2459">
          <cell r="FM2459" t="str">
            <v>JOHNSON, PHILLIP - PSL</v>
          </cell>
        </row>
        <row r="2460">
          <cell r="FM2460" t="str">
            <v>KARLE, ALBRECHT</v>
          </cell>
          <cell r="GC2460" t="str">
            <v>PROGRAM MANAGEMENT</v>
          </cell>
        </row>
        <row r="2461">
          <cell r="FM2461" t="str">
            <v>KITAMURA, NOBUYOSHI</v>
          </cell>
          <cell r="GC2461" t="str">
            <v>Administration</v>
          </cell>
        </row>
        <row r="2462">
          <cell r="GC2462" t="str">
            <v>Engineering and R&amp;D Support</v>
          </cell>
        </row>
        <row r="2463">
          <cell r="GC2463" t="str">
            <v>USAP Support</v>
          </cell>
        </row>
        <row r="2464">
          <cell r="GC2464" t="str">
            <v>Education &amp; Outreach</v>
          </cell>
        </row>
        <row r="2465">
          <cell r="GC2465" t="str">
            <v>Distributed Computing &amp; Labor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di" refreshedDate="41395.415316319442" createdVersion="1" refreshedVersion="4" recordCount="7" upgradeOnRefresh="1">
  <cacheSource type="worksheet">
    <worksheetSource ref="T618:X627" sheet="M&amp;O activities sorted by WBS"/>
  </cacheSource>
  <cacheFields count="5">
    <cacheField name="Month" numFmtId="0">
      <sharedItems containsSemiMixedTypes="0" containsNonDate="0" containsDate="1" containsString="0" minDate="2010-04-01T00:00:00" maxDate="2013-04-02T00:00:00" count="7">
        <d v="2013-04-01T00:00:00"/>
        <d v="2012-10-01T00:00:00"/>
        <d v="2012-04-01T00:00:00"/>
        <d v="2011-10-01T00:00:00"/>
        <d v="2011-04-01T00:00:00"/>
        <d v="2010-10-01T00:00:00"/>
        <d v="2010-04-01T00:00:00"/>
      </sharedItems>
    </cacheField>
    <cacheField name="U.S. M&amp;O Core" numFmtId="0">
      <sharedItems containsSemiMixedTypes="0" containsString="0" containsNumber="1" minValue="30.857283333333335" maxValue="33.725000000000001"/>
    </cacheField>
    <cacheField name="U.S. Base Grants" numFmtId="0">
      <sharedItems containsSemiMixedTypes="0" containsString="0" containsNumber="1" minValue="12.83" maxValue="15.540000000000001"/>
    </cacheField>
    <cacheField name="U.S. Institutional In-Kind" numFmtId="0">
      <sharedItems containsSemiMixedTypes="0" containsString="0" containsNumber="1" minValue="7.1366666666666667" maxValue="8.2966666666666669"/>
    </cacheField>
    <cacheField name="Europe &amp; Asia Pacific In-Kind" numFmtId="0">
      <sharedItems containsSemiMixedTypes="0" containsString="0" containsNumber="1" minValue="27.024999999999999" maxValue="31.89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Catherine Vakhnina" refreshedDate="43532.647759143518" createdVersion="4" refreshedVersion="6" minRefreshableVersion="3" recordCount="581">
  <cacheSource type="worksheet">
    <worksheetSource ref="A1:M582" sheet="M&amp;O activities sorted by WBS"/>
  </cacheSource>
  <cacheFields count="13">
    <cacheField name="WBS L2" numFmtId="0">
      <sharedItems containsBlank="1" count="11">
        <s v="2.1 Program Management"/>
        <s v="2.2 Detector Operations &amp; Maintenance"/>
        <s v="2.3 Computing And Data Management Services"/>
        <s v="2.4 Data Processing &amp; Simulation Services"/>
        <s v="2.5 Software"/>
        <s v="2.6 Calibration"/>
        <s v="Grand Total"/>
        <m u="1"/>
        <s v="2.3 Computing And Data Management" u="1"/>
        <s v="2.5 Data Quality, Reconstruction &amp; Simulation Tools" u="1"/>
        <s v="2.4 Triggering And Filtering" u="1"/>
      </sharedItems>
    </cacheField>
    <cacheField name="WBS L3" numFmtId="0">
      <sharedItems containsBlank="1" count="56">
        <s v="2.1.1 Administration"/>
        <s v="2.1.2 Engineering and R&amp;D Support"/>
        <s v="2.1.3 Usap Support &amp; Safety"/>
        <s v="2.1.4 Education &amp; Outreach"/>
        <s v="2.1.5 Communications"/>
        <s v="WBS L2 Total"/>
        <s v="2.2 Detector Operations &amp; Maintenance"/>
        <s v="2.2.1 Run Coordination"/>
        <s v="2.2.2 Data Acquisition"/>
        <s v="2.2.3 Online Filter (Pnf)"/>
        <s v="2.2.4 Detector Monitoring"/>
        <s v="2.2.5 Experiment Control"/>
        <s v="2.2.6 Surface Detector Operations"/>
        <s v="2.2.7 Supernova System"/>
        <s v="2.2.8 Real-Time Alerts"/>
        <s v="2.3.0 Computing And Data Management"/>
        <s v="2.3.1 Data Storage &amp; Transfer"/>
        <s v="2.3.2 Core Data Center Infrastructure"/>
        <s v="2.3.3 Central Computing Resources"/>
        <s v="2.3.4 Distributed Computing Resources"/>
        <s v="2.3.5 Sps Operations"/>
        <s v="2.3.6 Spts Operations"/>
        <s v="2.4.1 Offline Data Production"/>
        <s v="2.4.2 Simulation Production"/>
        <s v="2.4.3 Public Date Products"/>
        <s v="2.5.1 Core Software"/>
        <s v="2.5.2 Simulation Software"/>
        <s v="2.5.3 Reconstruction"/>
        <s v="2.5.4 Science Support Tools"/>
        <s v="2.5.5 Software Development Infrastructure"/>
        <s v="2.6.1 Detector Calibration"/>
        <s v="2.6.2 Ice Properties"/>
        <m/>
        <s v="2.3.1 Core Software" u="1"/>
        <s v="2.3.2 Data Storage &amp; Transfer" u="1"/>
        <s v="2.3.4 Data Production Processing" u="1"/>
        <s v="2.5.2 Reconstruction/ Analysis Tools" u="1"/>
        <s v="2.2.4 Sps Operations" u="1"/>
        <s v="2.2.9 Icetop Operations" u="1"/>
        <s v="2.1.2 Engineering Support" u="1"/>
        <s v="2.3.5 Simulation Production" u="1"/>
        <s v="2.2.7 Detector Monitoring" u="1"/>
        <s v="2.4.1 TFT Coordination" u="1"/>
        <s v="2.2.9 Surface Detector Operations" u="1"/>
        <s v="2.2.5 Spts Operations" u="1"/>
        <s v="2.3.3 Computing Resources" u="1"/>
        <s v="2.5 Data Quality, Reconstruction &amp; Simulation Tools" u="1"/>
        <s v="2.2.6 Experiment Control" u="1"/>
        <s v="2.5.3 Data Quality" u="1"/>
        <s v="2.4.2 Physics Filters" u="1"/>
        <s v="2.5.1 Simulation Programs" u="1"/>
        <s v="2.5.4 Offline Data Processing" u="1"/>
        <s v="2.4 Triggering And Filtering" u="1"/>
        <s v="2.2.8 Detector Calibration" u="1"/>
        <s v="2.2.10 Supernova Operations" u="1"/>
        <s v="2.1.3 Usap Support" u="1"/>
      </sharedItems>
    </cacheField>
    <cacheField name="US / Non-US" numFmtId="0">
      <sharedItems containsBlank="1" count="6">
        <s v="US"/>
        <s v="Non-US"/>
        <s v="WBS L3 Total"/>
        <s v=""/>
        <m/>
        <s v="WBS L3" u="1"/>
      </sharedItems>
    </cacheField>
    <cacheField name="Institution" numFmtId="0">
      <sharedItems containsBlank="1" count="63">
        <s v="LBNL"/>
        <s v="UWRF"/>
        <s v="DREXEL"/>
        <s v="GTECH"/>
        <s v="MARQUETTE"/>
        <s v="MIT"/>
        <s v="MSU"/>
        <s v="UCLA"/>
        <s v="UD"/>
        <s v="UMD"/>
        <s v="UA"/>
        <s v="ROCHESTER"/>
        <s v="SBU"/>
        <s v="SDSMT"/>
        <s v="UW"/>
        <s v="US Total"/>
        <s v="ALBERTA"/>
        <s v="BOCHUM"/>
        <s v="DESY"/>
        <s v="CHIBA"/>
        <s v="DPNC"/>
        <s v="ERLANGEN"/>
        <s v="MÜNSTER"/>
        <s v="NBI"/>
        <s v="SKKU"/>
        <s v="SU"/>
        <s v="UC"/>
        <s v="UOX"/>
        <s v="ULB"/>
        <s v="UU"/>
        <s v="VUB"/>
        <s v="RWTH"/>
        <s v="MAINZ"/>
        <s v="Non-US Total"/>
        <s v=""/>
        <s v="PSU"/>
        <s v="GENT"/>
        <s v="UCB"/>
        <s v="UTA"/>
        <s v="UMH"/>
        <m/>
        <s v="UAA"/>
        <s v="DTMND"/>
        <s v="WUPPERTAL"/>
        <s v="CAU"/>
        <s v="KU"/>
        <s v="UCI"/>
        <s v="TUM"/>
        <s v="SUBR"/>
        <s v="Yale"/>
        <s v="OSU"/>
        <s v="QUEEN'S"/>
        <s v="ADELAIDE"/>
        <s v="HUMBOLDT"/>
        <s v="Toronto" u="1"/>
        <s v="MPI" u="1"/>
        <s v="EPFL" u="1"/>
        <s v="StonyBrook" u="1"/>
        <s v="BARBADOS" u="1"/>
        <s v="BONN" u="1"/>
        <s v="KE" u="1"/>
        <s v="Munchen" u="1"/>
        <s v="DPNC Geneva" u="1"/>
      </sharedItems>
    </cacheField>
    <cacheField name="Labor Cat." numFmtId="0">
      <sharedItems containsBlank="1" count="17">
        <s v="KE"/>
        <s v="GR"/>
        <s v="PO"/>
        <s v="SC"/>
        <s v="AD"/>
        <s v=""/>
        <s v="EN"/>
        <s v="MA"/>
        <m/>
        <s v="IT"/>
        <s v="WO"/>
        <s v="CS"/>
        <s v="DS"/>
        <s v="SE" u="1"/>
        <s v="DH" u="1"/>
        <s v="TE" u="1"/>
        <s v="RI" u="1"/>
      </sharedItems>
    </cacheField>
    <cacheField name="Names" numFmtId="0">
      <sharedItems containsBlank="1" count="556">
        <s v="KLEIN,SPENCER"/>
        <s v="MADSEN, JIM"/>
        <s v="SEUNARINE, SURUJ "/>
        <s v="NEILSON, NAOKO"/>
        <s v="TABOADA, IGNACIO"/>
        <s v="ANDEEN, KAREN"/>
        <s v="ARGUELLES, CARLOS"/>
        <s v="DEYOUNG, TYCE"/>
        <s v="WHITEHORN, NATHAN"/>
        <s v="GAISSER, TOM"/>
        <s v="SECKEL, DAVID"/>
        <s v="EVENSON, PAUL"/>
        <s v="SOLDIN, DENNIS"/>
        <s v="SULLIVAN, GREG"/>
        <s v="BLAUFUSS, ERIK"/>
        <s v="OLIVAS, ALEX"/>
        <s v="WILLIAMS, DAWN"/>
        <s v="SANTANDER, MARCOS"/>
        <s v="BENZVI, SEGEV"/>
        <s v="KIRYLUK, JOANNA"/>
        <s v="XINHUA, BAI"/>
        <s v="HALZEN, FRANCIS"/>
        <s v="KARLE, ALBRECHT"/>
        <s v="HANSON, KAEL"/>
        <s v="VANDENBROUCKE, JUSTIN"/>
        <s v="VAKHNINA, CATHERINE"/>
        <s v=""/>
        <s v="GRANT, DARREN"/>
        <s v="TJUS, JULIA"/>
        <s v="KOWALSKI, MAREK"/>
        <s v="KEIICHI, MASE"/>
        <s v="ACKERMANN, MARKUS"/>
        <s v="BLOT, SUMMER"/>
        <s v="VAN SANTEN, JAKOB"/>
        <s v="MONTARULI, TERESA"/>
        <s v="ANTON, GISELA"/>
        <s v="KAPPES, ALEXANDER"/>
        <s v="KOSKINEN, JASON"/>
        <s v="ROTT, CARSTEN"/>
        <s v="FINLEY, CHAD"/>
        <s v="HULTQVIST, KLAS"/>
        <s v="WALCK, CHRISTIAN"/>
        <s v="ADAMS, JENNI"/>
        <s v="AARTSEN, MARK"/>
        <s v="SARKAR, SUBIR"/>
        <s v="AGUILAR SANCHEZ, JUAN ANTONIO "/>
        <s v="BOTNER, OLGA"/>
        <s v="DE LOS HEROS, CARLOS"/>
        <s v="DE CLERCQ, CATHERINE"/>
        <s v="VAN EIJNDHOVEN, NICK"/>
        <s v="WIEBUSCH, CHRISTOPHER"/>
        <s v="BOSSER, SEBASTIAN"/>
        <s v="MOULAI, MARJON"/>
        <s v="COWEN, DOUG"/>
        <s v="HOFFMAN, KARA"/>
        <s v="FREIDMAN, LIZ"/>
        <s v="DUVERNOIS, MICHAEL"/>
        <s v="MEURES, THOMAS"/>
        <s v="SANDSTROM, PERRY"/>
        <s v="HAUGEN, JAMES"/>
        <s v="KARG, TIMO"/>
        <s v="HUBER, THOMAS"/>
        <s v="TOENNIS, CHRISTOPH"/>
        <s v="UGENT SC"/>
        <s v="AXANI, SPENCER"/>
        <s v="RYSEWYK, DEVYN"/>
        <s v="NEER, GARRETT"/>
        <s v="MICALLEF, JESSIE"/>
        <s v="PRICE, BUFORD"/>
        <s v="UMD KE"/>
        <s v="JONES, BENJAMIN"/>
        <s v="STEFFES, LINDSEY"/>
        <s v="KINTSCHER, THOMAS"/>
        <s v="STACHURSKA, JULIANA"/>
        <s v="CARVER, TESSA"/>
        <s v="BRON, STEPHANIE"/>
        <s v="UM GR"/>
        <s v="CLASSEN, LEW"/>
        <s v="HALLGREN, ALLAN"/>
        <s v="CORREA, PABLO"/>
        <s v="DE VRIES, KRIJN"/>
        <m/>
        <s v="BRAVO G​ALLART, S​ILVIA​"/>
        <s v="KELLEY, JOHN"/>
        <s v="DESIATI, PAOLO"/>
        <s v="KOHNEN, GEORGES"/>
        <s v="AUER, RALF"/>
        <s v="KAUER, MATTHEW"/>
        <s v="UW WINTER OVERS"/>
        <s v="STEZELBERGER,THORSTEN"/>
        <s v="ANDERSON, TYLER"/>
        <s v="ELLER, PHILIPP"/>
        <s v="PANKOVA, DARIA"/>
        <s v="GLOWACKI, DAVID"/>
        <s v="BENDFELT, TIMOTHY"/>
        <s v="TY, BUNHENG"/>
        <s v="SCHMIDT, TORSTEN"/>
        <s v="LARSON, MICHAEL"/>
        <s v="KOIRALA, RAMESH"/>
        <s v="RAWLINS, KATHERINE"/>
        <s v="YIQIAN XU"/>
        <s v="FAHEY, SAM"/>
        <s v="YANEZ, JUAN PABLO"/>
        <s v="TENHOLT, FREDERIK"/>
        <s v="KOPPER, CLAUDIO"/>
        <s v="MOORE, ROGER"/>
        <s v="ISHIHARA, AYA"/>
        <s v="SANDROOS, JOAKIM"/>
        <s v="STEUER, ANNA"/>
        <s v="STUTTARD, TOM"/>
        <s v="IN, SEONGJUN"/>
        <s v="DUJMOVIC, HRVOJE"/>
        <s v="RUHE, TIM"/>
        <s v="HÜNNEFELD, MIRKO _x000a_"/>
        <s v="MEIER, MAXIMILIAN"/>
        <s v="HELBING, KLAUS"/>
        <s v="POLLMANN, ANNA"/>
        <s v="LAUBER, FREDERIK"/>
        <s v="RENZI, GIOVANNI"/>
        <s v="JAPARIDZE, GEORGE"/>
        <s v="WILLS, ELIZABETH"/>
        <s v="SCLAFANI, STEVE"/>
        <s v="BESSON, DAVE"/>
        <s v="ROBERTSON, SALLY"/>
        <s v="LANFRANCHI, JUSTIN"/>
        <s v="CROSS, ROBERT"/>
        <s v="GRISWOLD, SPENCER"/>
        <s v="GOSWAMI, SREETAMA"/>
        <s v="GHADIMI, AVA"/>
        <s v="BARWICK, STEVE"/>
        <s v="HANSON, JORDAN"/>
        <s v="TILAV, SERAP"/>
        <s v="UMD GR"/>
        <s v="FRERE, MICHAEL"/>
        <s v="BURRESON, COLIN"/>
        <s v="KHEIRANDISH, ALI"/>
        <s v="UW PO"/>
        <s v="SAFA, IBRAHIM"/>
        <s v="UW GR"/>
        <s v="DESY SC"/>
        <s v="DESY GR"/>
        <s v="DTMD GR"/>
        <s v="UM PO"/>
        <s v="FRITZ, ALEXANDER"/>
        <s v="BOURBEAU, ETIENNE"/>
        <s v="MPI GR"/>
        <s v="HALVE, LASSE"/>
        <s v="RWTH GR"/>
        <s v="JEONG, MINJIN"/>
        <s v="KANG, WOOSIK"/>
        <s v="AHRENS, MARYON"/>
        <s v="RAISSI, AMIR"/>
        <s v="ULB GR"/>
        <s v="IOVINE, NADÉGE "/>
        <s v="UNGER, LISA"/>
        <s v="BURGMAN, ALEXANDER"/>
        <s v="VUB GR"/>
        <s v="WUPPERTAL GR"/>
        <s v="KAPPESSER, DAVID"/>
        <s v="VERPOEST, STEF"/>
        <s v="GÜNDÜZ, MEHMET"/>
        <s v="BRAUN, JAMES"/>
        <s v="SCHROEDER, FRANK"/>
        <s v="PLUM, MATTHIAS"/>
        <s v="TOSI, DELIA"/>
        <s v="AUFFENBERG, JAN"/>
        <s v="RONGEN, MARTIN"/>
        <s v="SCHAUFEL, MERLIN"/>
        <s v="BINDIG, DANIEL"/>
        <s v="TER-ANTONYAN, SAMVEL"/>
        <s v="MARUYAMA, REINA"/>
        <s v="TUNG, CHRIS"/>
        <s v="KEIVANI, AZADEH"/>
        <s v="AYALA, HUGO"/>
        <s v="MANCINA, SARAH"/>
        <s v="YOSHIDA, SHIGERU"/>
        <s v="LU, LU"/>
        <s v="FRANCKOWIAK, ANNA"/>
        <s v="RAUCH, LUDWIG"/>
        <s v="RIEDEL, BENEDIKT"/>
        <s v="BARNET, STEVE"/>
        <s v="BELLINGER, JIM"/>
        <s v="BRIK, VLADIMIR"/>
        <s v="MEADE, PATRICK"/>
        <s v="SHEPERD, ALEC"/>
        <s v="LBNL IT"/>
        <s v="UMD IT"/>
        <s v="DESY IT"/>
        <s v="KOPPER, SANDRO"/>
        <s v="SCHULTZ, DAVID"/>
        <s v="SARKAR, SOURAV"/>
        <s v="REIMAN, RENE"/>
        <s v="MEDINA ANDRES"/>
        <s v="SNIHUR, ROBERT"/>
        <s v="LEONARD, KAYLA"/>
        <s v="HIGNIGHT, JOSHUA"/>
        <s v="HAACK, CHRISTIAN"/>
        <s v="SCHUMACHER, LISA"/>
        <s v="STETTNER, JÖRAN"/>
        <s v="TURCATI, ANDREA"/>
        <s v="DVORAK, EMILY"/>
        <s v="GRIFFITH, ZACHARY"/>
        <s v="BOURBEAU, JAMES"/>
        <s v="WILLE, LOGAN"/>
        <s v="DIAZ-VELEZ, JUAN CARLOS"/>
        <s v="MEAGHER, KEVIN"/>
        <s v="MAKINO, YUYA"/>
        <s v="HOINKA, TOBIAS"/>
        <s v="RICHMAN, MIKE"/>
        <s v="MEDINA, ANDRES"/>
        <s v="UMD CS"/>
        <s v="EHRHARD, THOMAS"/>
        <s v="KRINGS, KAI"/>
        <s v="RAAB, CHRISTOPH"/>
        <s v="MAHN, KENDALL"/>
        <s v="FAZELY, ALI"/>
        <s v="XIANWU, XU"/>
        <s v="PANDYA, HERSHAL"/>
        <s v="WATSON, BLAKE"/>
        <s v="CHIRKIN, DMITRY"/>
        <s v="HOSHINA, KOTOYO"/>
        <s v="SILVA, MANUEL"/>
        <s v="WERTHEBACH, JOHANNES"/>
        <s v="SOEDINGREKSO, JAN"/>
        <s v="GLÜSENKAMP, THORSTEN"/>
        <s v="KITTLER, THOMAS"/>
        <s v="WREDE, GERRIT"/>
        <s v="CLARK, KENNETH"/>
        <s v="PEDEK, SAMANTHA"/>
        <s v="COLLIN, GABRIEL"/>
        <s v="GONZALEZ, JAVIER"/>
        <s v="DELAUNAY, JIMMY"/>
        <s v="SCHNEIDER, AUSTIN"/>
        <s v="PIZZUTO, ALEX"/>
        <s v="YUAN, TIANLU"/>
        <s v="WOOD, JOSH"/>
        <s v="NOWICKI, SARAH"/>
        <s v="WOOD, TANIA"/>
        <s v="SANCHEZ HERRERA, SEBASTIAN"/>
        <s v="BRADASCIO, FEDERICA"/>
        <s v="STEIN, ROBERT"/>
        <s v="MA, WING YAN"/>
        <s v="BARBANO, ANASTASIA"/>
        <s v="LOHFINK, ELISA"/>
        <s v="RAMEEZ, MOHAMED"/>
        <s v="O’SULLIVAN, ERIN"/>
        <s v="DEOSKAR, KUNAL"/>
        <s v="LEUERMANN, MARTIN"/>
        <s v="COPPIN, PAUL"/>
        <s v="LADIEU, DON"/>
        <s v="WENDT, CHRISTOPHER"/>
        <s v="LUSZCZAK, WILLIAM"/>
        <s v="KULACZ, NICHOLAS"/>
        <s v="HEBECKER, DUSTIN"/>
        <s v="UNLAND, MARTIN"/>
        <s v="GANSTER, ERIK"/>
        <s v="GHORBANI, KEVIN"/>
        <s v="HOFFMANN, RUTH"/>
        <s v="Santen, Jakob" u="1"/>
        <s v="WEAVER, CHRISTOPHER" u="1"/>
        <s v="KISLAT, FABIAN" u="1"/>
        <s v="WEAVER, CHRIS" u="1"/>
        <s v="NAHNHAUER, ROLF" u="1"/>
        <s v="Braun, Jim" u="1"/>
        <s v="PFENDNER, CARL" u="1"/>
        <s v="MENNE, THORBEN" u="1"/>
        <s v="GORA, DARIUSZ" u="1"/>
        <s v="BERGMANN, JENS" u="1"/>
        <s v="DAUGHHETTEE, JACOB " u="1"/>
        <s v="LANDSMAN, YAEL HAGAR" u="1"/>
        <s v="SUTHERLAND, MICHAEL" u="1"/>
        <s v="USNER, MARCEL" u="1"/>
        <s v="ZARZHITZKY, PAVEL" u="1"/>
        <s v="RICHARDS, JOHN's Replacement" u="1"/>
        <s v="SEBRANEK, CHAD" u="1"/>
        <s v="WHELAN, BEN" u="1"/>
        <s v="BOHM,_x000a_CHRISTIAN" u="1"/>
        <s v="BAKER, MICHAEL" u="1"/>
        <s v="WISNIEWSKI, PAUL" u="1"/>
        <s v="MERCK, MARTIN" u="1"/>
        <s v="TERLIUK, ANDRII" u="1"/>
        <s v="KISLET, FABIAN" u="1"/>
        <s v="BRAYEUR LIONEL  " u="1"/>
        <s v="DAY, MELANIE" u="1"/>
        <s v="GTECH GR" u="1"/>
        <s v="PEPPER, JAMES" u="1"/>
        <s v="SEBASTIAN SCHÖNEN" u="1"/>
        <s v="BRETZ, HANS-PETER" u="1"/>
        <s v="Toscano, Simona" u="1"/>
        <s v="TAAVOLA, HENRIC" u="1"/>
        <s v="GERHARDT,LISA" u="1"/>
        <s v="AHRENS, JENS" u="1"/>
        <s v="AGUILAR SANCHEZ JUAN ANTONIO " u="1"/>
        <s v="ACHIM STOESSL" u="1"/>
        <s v="SCHUNCK, MATTHIAS" u="1"/>
        <s v="OLIVO, MARTINO " u="1"/>
        <s v="LEIF, RÄDEL" u="1"/>
        <s v="CONRAD, JANET" u="1"/>
        <s v="UCB GR" u="1"/>
        <s v="SOUNDARAPANDIAN, KARTHIK" u="1"/>
        <s v="BERTRAND, DANIEL" u="1"/>
        <s v="DeWasseige, Gwenhael" u="1"/>
        <s v="BOS, FABIAN" u="1"/>
        <s v="HUMB KE" u="1"/>
        <s v="KOPKE, LUTZ" u="1"/>
        <s v="MOHRMANN, LARS" u="1"/>
        <s v="BERGHAUS, PATRICK " u="1"/>
        <s v="XU, CHEN" u="1"/>
        <s v="HELLAUER, ROBERT" u="1"/>
        <s v="UC GR" u="1"/>
        <s v="DAUGHHETEE, JACOB" u="1"/>
        <s v="HUMB GR" u="1"/>
        <s v="SCHöNWALD, ARNE" u="1"/>
        <s v="VOGE, MARKUS" u="1"/>
        <s v="SAFDI, BEN" u="1"/>
        <s v="UBONN GR" u="1"/>
        <s v="GAIOR, ROMAIN " u="1"/>
        <s v="MAGGI, GIULIANO" u="1"/>
        <s v="WOSCHNAGG, KURT" u="1"/>
        <s v="MILLER, JONATHAN" u="1"/>
        <s v="WUPPERTAL KE" u="1"/>
        <s v="Straszheim, Troy" u="1"/>
        <s v="BOSE, DEBANJAN" u="1"/>
        <s v="MEDICI, MORTEN" u="1"/>
        <s v="UMD PO" u="1"/>
        <s v="SILVERSTRI, ANDREA" u="1"/>
        <s v="SAUNDERS, IAN" u="1"/>
        <s v="Bacque, Laurel" u="1"/>
        <s v="STRÖM, RICKARD" u="1"/>
        <s v="DE WITH, MEIKE" u="1"/>
        <s v="TOALE, PATRICK" u="1"/>
        <s v="STASIK, ALEXANDER" u="1"/>
        <s v="JONES, BEN" u="1"/>
        <s v="SABA, ISAAC" u="1"/>
        <s v="BENABDERRAHMANE, LOFTI" u="1"/>
        <s v="SCHÖNEN, SEBASTIAN" u="1"/>
        <s v="JACOBSEN, JOHN (NPX)" u="1"/>
        <s v="CABALLERO-MORA, KAREN" u="1"/>
        <s v="LBNL PO" u="1"/>
        <s v="TOBIN, MORIAH" u="1"/>
        <s v="UW TE" u="1"/>
        <s v="KURAHASHI, NAOKO" u="1"/>
        <s v="RODD, NICK" u="1"/>
        <s v="SCHMITZ, MARTIN" u="1"/>
        <s v="WALTER, MICHAEL" u="1"/>
        <s v="Gianopoulos, Andrea" u="1"/>
        <s v="YANEZ, JUAN-PABLO" u="1"/>
        <s v="SONG, MING" u="1"/>
        <s v="MALKUS, EVELYN" u="1"/>
        <s v="MAROTTA, ALBERTO" u="1"/>
        <s v="DESY TE" u="1"/>
        <s v="UD KE" u="1"/>
        <s v="JOAO PEDRO DE ANDRES" u="1"/>
        <s v="GOLUP, GERALDINA" u="1"/>
        <s v="HEINEN, DIRK" u="1"/>
        <s v="SPIERING, CHRISTIAN" u="1"/>
        <s v="WISSING, HENRIKE" u="1"/>
        <s v="AMARY, SAMIR" u="1"/>
        <s v="Lünemann, Jan" u="1"/>
        <s v="KUNWAR, SAMRIDHA" u="1"/>
        <s v="MERINO, GONZALO" u="1"/>
        <s v="EULER, SEBASTIAN" u="1"/>
        <s v="PIELOTH, DAMIAN" u="1"/>
        <s v="ZIEMANN, JAN" u="1"/>
        <s v="UMD TE" u="1"/>
        <s v="STOESSL, ACHIM" u="1"/>
        <s v="STOCK, BENJAMIN" u="1"/>
        <s v="SANDRA, MIARECKI" u="1"/>
        <s v="BECHTOL, ELLEN" u="1"/>
        <s v="BAUM, VOLKER" u="1"/>
        <s v="UD GR" u="1"/>
        <s v="FADIRAN, OLADIPO" u="1"/>
        <s v="Kim, Myoungchul" u="1"/>
        <s v="SPICZAK, GLENN" u="1"/>
        <s v="DeWasseige, Gwen" u="1"/>
        <s v="JOAO PEDRO DE ANDRÉ" u="1"/>
        <s v="ASEN, CHRISTOV" u="1"/>
        <s v="STANEV, TODOR" u="1"/>
        <s v="DEMBINSKI, HANS " u="1"/>
        <s v="KEIICHI MASE" u="1"/>
        <s v="SCHOENEN, SEBASTIAN" u="1"/>
        <s v="Jackson, Steven" u="1"/>
        <s v="UWRF AD" u="1"/>
        <s v="Ansseau, Isabelle" u="1"/>
        <s v="GLADSTONE, LAURA" u="1"/>
        <s v="Matthew Kauer" u="1"/>
        <s v="ANDERSON, TYLER_x000a_" u="1"/>
        <s v="RIEDEL, BENEDICT" u="1"/>
        <s v="VALLECORSA, SOFIA" u="1"/>
        <s v="STOKSTAD, BOB" u="1"/>
        <s v="SCHUKRAFT, ANNE" u="1"/>
        <s v="KOHNEN, GEORGE" u="1"/>
        <s v="MIARECKI, SANDRA" u="1"/>
        <s v="SCHERIAU, FLORIAN" u="1"/>
        <s v="JEONG, DONGVOUNG" u="1"/>
        <s v="FILIMONOV, KIRILL" u="1"/>
        <s v="KOLANOSKI, HERMANN" u="1"/>
        <s v="XU, DONGLIAN" u="1"/>
        <s v="BERGHAUS, PATRICK" u="1"/>
        <s v="HELLER, MATTHIEU" u="1"/>
        <s v="UBOCHUM GR" u="1"/>
        <s v="TESIC, GORDANA" u="1"/>
        <s v="UGENT GR" u="1"/>
        <s v="KRASBERG, MARK" u="1"/>
        <s v="FLIS, SAMUEL" u="1"/>
        <s v="SABBATINI, LUCA" u="1"/>
        <s v="LAIHEM, KARIM" u="1"/>
        <s v="JERO, KYLE" u="1"/>
        <s v="UW WO" u="1"/>
        <s v="MIDDELL, EIKE" u="1"/>
        <s v="FADIRAN, OLADIPO's Replacement" u="1"/>
        <s v="ALBERTA AD" u="1"/>
        <s v="KUNNEN JAN " u="1"/>
        <s v="STRAHLER, ERIK " u="1"/>
        <s v="UD SC" u="1"/>
        <s v="BUITIN,STIJN" u="1"/>
        <s v="HIROTO, IJIRI" u="1"/>
        <s v="ABBASI, RASHA" u="1"/>
        <s v="SCHATTO, KAI" u="1"/>
        <s v="SU GR" u="1"/>
        <s v="LENNARZ, DIRK" u="1"/>
        <s v="CASEY, JAMES" u="1"/>
        <s v="UU GR" u="1"/>
        <s v="VEHRING, MARKUS" u="1"/>
        <s v="OERTLIN JAN" u="1"/>
        <s v="SCHLUNDER, PHILLIPP" u="1"/>
        <s v="SKARLUPKA, HEATH" u="1"/>
        <s v="CHRISTY, BRIAN" u="1"/>
        <s v="BISSOK, MARTIN" u="1"/>
        <s v="LAUNDRIE, ANDREW" u="1"/>
        <s v="FINLEY, CHAD SU" u="1"/>
        <s v="EPFL SC" u="1"/>
        <s v="FEITLINGER, ELLIE" u="1"/>
        <s v="MIDDLEMAS, ERIN" u="1"/>
        <s v="SANDROCK, ALEXANDER" u="1"/>
        <s v="ZOLL, MARCEL" u="1"/>
        <s v="ARLEN, TIM" u="1"/>
        <s v="MUNAWARA, KIRAN" u="1"/>
        <s v="KUNNEN, JAN " u="1"/>
        <s v="KIRYLUK,JOANNA" u="1"/>
        <s v="Newcomb, Matthew" u="1"/>
        <s v="HULTH, PER OLOF" u="1"/>
        <s v="CHEUNG, ELIM" u="1"/>
        <s v="LESIAK-BZDAK, MARIOLA" u="1"/>
        <s v="KÓPKE, LUTZ " u="1"/>
        <s v="GROSS, ANDREAS" u="1"/>
        <s v="WESTERHOFF, STEFAN" u="1"/>
        <s v="FUCHS, THOMAS" u="1"/>
        <s v="HOMRIER, ANDREAS" u="1"/>
        <s v="HUANG, FEIFEI" u="1"/>
        <s v="UW AD" u="1"/>
        <s v="HUBBARD, ANTONIA" u="1"/>
        <s v="RICHARDS, JOHN" u="1"/>
        <s v="EISCH, JONATHAN" u="1"/>
        <s v="FEINTZIG, JACOB" u="1"/>
        <s v="LABARE, MATHIEU" u="1"/>
        <s v="RAAMEZ MOHAMED" u="1"/>
        <s v="EPFL KE" u="1"/>
        <s v="OSU PO" u="1"/>
        <s v="RELICH, MATTHEW" u="1"/>
        <s v="WANDKOWSKY, NANCY" u="1"/>
        <s v="RESCONI, ELISA" u="1"/>
        <s v="DANNINGER, MATTIAS" u="1"/>
        <s v="O’MURCHADHA, AONGUS" u="1"/>
        <s v="VUB PO" u="1"/>
        <s v="VUB KE" u="1"/>
        <s v="TATAR, JOULIEN" u="1"/>
        <s v="BELL, MICHAEL" u="1"/>
        <s v="SU SC" u="1"/>
        <s v="HILL, GARY" u="1"/>
        <s v="CHANG, HYON HA" u="1"/>
        <s v="RODRIGUES, JOAO-PAULO" u="1"/>
        <s v="CASIER MARTIN " u="1"/>
        <s v="BÖRNER, MATHIS" u="1"/>
        <s v="TEPE, ANDREAS" u="1"/>
        <s v="JACOBI, EMANUEL" u="1"/>
        <s v="RIBORDY, MATHIEU" u="1"/>
        <s v="EPFL GR" u="1"/>
        <s v="THARP, TIMOTHY" u="1"/>
        <s v="GIULIANO, MAGGI" u="1"/>
        <s v="FELDE, JOHN" u="1"/>
        <s v="HUSSAIN, SHAHID" u="1"/>
        <s v="FACHS, THOMAS" u="1"/>
        <s v="BEATTY, JAMES" u="1"/>
        <s v="SULANKE, K.-H." u="1"/>
        <s v="DUMM, JONATHAN" u="1"/>
        <s v="OERTLIN, JAN" u="1"/>
        <s v="MIARECKI, SANDRA " u="1"/>
        <s v="KROLL, MIKE" u="1"/>
        <s v="NYGREN,DAVID R" u="1"/>
        <s v="EULER, SEBASTIAN." u="1"/>
        <s v="RELETHFORD, BEN" u="1"/>
        <s v="PAUL, LARRISA" u="1"/>
        <s v="PALCZEWSKI, TOMASZ" u="1"/>
        <s v="Christian Haack" u="1"/>
        <s v="DUNKMAN, MATT" u="1"/>
        <s v="UWRF TE" u="1"/>
        <s v="UW Manager" u="1"/>
        <s v="PINAT, ELISA" u="1"/>
        <s v="REDL, PETER" u="1"/>
        <s v="LEIF, RADEL" u="1"/>
        <s v="FEDYNITCH, ANATOLI" u="1"/>
        <s v="CLARK, KEN" u="1"/>
        <s v="MAUNU, RYAN" u="1"/>
        <s v="ALTMANN, DAVID" u="1"/>
        <s v="UW Technician" u="1"/>
        <s v="LAITSCH, DENISE" u="1"/>
        <s v="PELES, ADI" u="1"/>
        <s v="YECK, JAMES" u="1"/>
        <s v="PANKNIN, SEBASTIAN" u="1"/>
        <s v="WALLRAFF, MARIUS" u="1"/>
        <s v="BECKER, JULIA" u="1"/>
        <s v="EBERHARD, BENJAMIN" u="1"/>
        <s v="MADSEN, MEGAN" u="1"/>
        <s v="BERGHAUS, PATRICK - UD" u="1"/>
        <s v="STOCK, BEN" u="1"/>
        <s v="MAUNU, RYAN " u="1"/>
        <s v="IMLAY, RICHARD" u="1"/>
        <s v="KROLL, GÖSTA" u="1"/>
        <s v="DELVENTHAL, DAVID" u="1"/>
        <s v="BLUMENTHAL, JAN" u="1"/>
        <s v="UA PO" u="1"/>
        <s v="WOLF, MARTIN" u="1"/>
        <s v="KUWABARA, TAKAO" u="1"/>
        <s v="BRUIJN, RONALD" u="1"/>
        <s v="STAMATIKOS, MICHAEL" u="1"/>
        <s v="KRUECKL, GERALD" u="1"/>
        <s v="BAGHERPOUR, HADIS" u="1"/>
        <s v="MPI PO" u="1"/>
        <s v="SCHöNEBERG, SEBASTIAN" u="1"/>
        <s v="UCB SC" u="1"/>
        <s v="BINDER, GARY" u="1"/>
        <s v="VAN SANTEN, JACOB" u="1"/>
        <s v="RUZYBAEV , BAKHTIYAR" u="1"/>
        <s v="WIEBE, KLAUS" u="1"/>
        <s v="TSELENGEDOU, MARIA" u="1"/>
        <s v="NIEDERHAUSEN, HANS" u="1"/>
        <s v="DEMBINSKI, HANS" u="1"/>
        <s v="UW EN" u="1"/>
        <s v="TAMBURRO, ALESSIO" u="1"/>
        <s v="CHIBA GR" u="1"/>
        <s v="MILKE, NATALIE" u="1"/>
        <s v="HENRIC, TAAVOLA" u="1"/>
        <s v="GORA, DARIUSZ " u="1"/>
        <s v="EIKE MIDDELL" u="1"/>
        <s v="UW CS" u="1"/>
        <s v="MCNALLY, FRANK" u="1"/>
        <s v="BOERSMA, DAVID" u="1"/>
        <s v="STROM, RICKARD" u="1"/>
        <s v="HANSON, KAEL ULB" u="1"/>
        <s v="LEIF RADEL" u="1"/>
        <s v="HEEREMAN, DAVID" u="1"/>
        <s v="DESY AD" u="1"/>
        <s v="FRANKE, ROBERT" u="1"/>
        <s v="SEO, SEON-HEE" u="1"/>
        <s v="BOERSMA, DAVID RWTH" u="1"/>
      </sharedItems>
    </cacheField>
    <cacheField name="Tasks" numFmtId="0">
      <sharedItems containsBlank="1" count="933">
        <s v="Supervise LBNL effort"/>
        <s v="PINGU Coordination Committee"/>
        <s v="Gen2 HEA/Surface working group"/>
        <s v="Associate Director for E&amp;O"/>
        <s v="IceCube Summer Bootcamp"/>
        <s v="ICB member"/>
        <s v="Member of the IceCube Impact Award committee"/>
        <s v="Program Administration"/>
        <s v="ExecCom member"/>
        <s v="Systematics Coordinator"/>
        <s v="Institutional Lead"/>
        <s v="Pubcom member"/>
        <s v="Managing solar and heliospheric aspects of IceTop"/>
        <s v="ICC member"/>
        <s v="M&amp;O/Upgrade planning"/>
        <s v="ICC member "/>
        <s v="Analysis coordinator, ICC member ex officio"/>
        <s v="Realtime Oversight Committee member"/>
        <s v="Supernova Working Group Co-convener"/>
        <s v="Member of ICC, ICB member, Speakers committee member"/>
        <s v="Principle Investigator"/>
        <s v="Associate Director for Science"/>
        <s v="Director of IceCube Maintenance and Operations"/>
        <s v="Pubcom member, TFT member"/>
        <s v="IceCube Resource Coordinator"/>
        <m/>
        <s v="Collaboration Spokesperson"/>
        <s v="Speakers Comm member"/>
        <s v="Member of ICC"/>
        <s v="PubCom Chair"/>
        <s v="ICB Member, UHECR-neutrino coordinator"/>
        <s v="Coordination with LIGO and ANTARES"/>
        <s v="Publications Bookkeeping and author lists"/>
        <s v="Analysis Reviewer (PS on Diff, 1+3 sterile) "/>
        <s v="Member of PubCom"/>
        <s v="Institutional Co-Lead"/>
        <s v="LE/osc WG co-chair"/>
        <s v="Test beam execution"/>
        <s v="PINGU Co-Lead, Publication Committee"/>
        <s v="Detector R&amp;D"/>
        <s v="Specialized calibrations, SPICE core project coordination, extracting specialized information"/>
        <s v="Ongoing EMI studies &amp; mitigation, South Pole &amp; Northern test site instrumentation, Summer South Pole field work"/>
        <s v="Engineering Support: IceCube Lab Summer operations, cabling, &amp; instrumentation testing"/>
        <s v="Engineering support: IceCube Lab Summer operations, fieldwork management, GPS &amp; timing maintenance"/>
        <s v="Engineering Support: logistics, northern hemisphere testing, &amp; vendor management, contractor POC"/>
        <s v="Surface electronics, Optical detector R&amp;D"/>
        <s v="Surface detectors"/>
        <s v="Reconstruction tools"/>
        <s v="Acoustic R&amp;D Support"/>
        <s v="USAP Support: yearly sip, coordination with contractor (ASC)"/>
        <s v="Education &amp; Outreach"/>
        <s v="Desktop muon counters"/>
        <s v="Education &amp; Outreach, IceCube MasterClass"/>
        <s v="IceCube MasterClass"/>
        <s v="Education &amp; Outreach for neutrino astronomy and IceCube"/>
        <s v="Masterclasses"/>
        <s v="IceCube Outreach "/>
        <s v="UTA astroparticle physics summer school for high school students"/>
        <s v="E&amp;O events and collaboration meetings mgmt. Website &amp; social networks mgmt"/>
        <s v="Undergraduate Research"/>
        <s v="Teachers program and UWRF Upward Bound"/>
        <s v="Organization of IceCube master classes at DESY"/>
        <s v="Responsible of Analysis Output of the group, Advising of students, Masterclass"/>
        <s v="MasterClass IceCube and Nuit de la Science 2018"/>
        <s v="Masterclass IceCube et Nuit de La Science 2018"/>
        <s v="I3 virtual reality"/>
        <s v="Public outreach"/>
        <s v="Speaking engagements (high school classes, open houses, etc.)"/>
        <s v="Communication plan manager, science writer. Masterclass and communication workshop coordinator"/>
        <s v="Detector Maintenance and Operations Manager "/>
        <s v="IceCube Coordination Committee chair"/>
        <s v="Logistics Manager "/>
        <s v="SW Coordinator – Detector M&amp;O"/>
        <s v="Database Coordinator"/>
        <s v="Winterovers coordinator, hiring and training of winterovers"/>
        <s v="Run Coordinator"/>
        <s v="Operate Detector  (Winter-Overs)"/>
        <s v="Maintain DAQ Hardware (Hubs, DOR, Clocks, GPS,...)"/>
        <s v="DAQ Firmware Development"/>
        <s v="DAQ electronics hardware and firmware"/>
        <s v="DAQ Monitoring"/>
        <s v="Data Acquisition HW Maintenance: DOR, DOMHub and DOMCal"/>
        <s v="DOM software: DOR device driver, DOMHub scripts,  DOMCal"/>
        <s v="Track DOM issues, generate detector run configurations"/>
        <s v="IceCube DAQ: trigger and event builder"/>
        <s v="IceCube DAQ: command-and-control server, testing infrastructure"/>
        <s v="IceCube DAQ: StringHub and domapp"/>
        <s v="IceCube DAQ: supernova interface, hitspooling"/>
        <s v="DOR Firmware"/>
        <s v="Maintain PnF S/W and Online Filters"/>
        <s v="Maintain PnF Software and Online Filters"/>
        <s v="Near Real time alerts/GRB"/>
        <s v="TFT Board member"/>
        <s v="IceTop Filter"/>
        <s v="Two station trigger"/>
        <s v="Filter requests, bandwidth, TFT Board Member. IceTray"/>
        <s v="Real-time &amp; near real time alerts"/>
        <s v="Cosmic Ray WG co-convener"/>
        <s v="Point Source WG Lead"/>
        <s v="Splitting – Q/P frame  and coincidence"/>
        <s v="GRB WG Chair"/>
        <s v="Cascade filter"/>
        <s v="Trigger simulations, grbllh development and maintenance, fast response shifts"/>
        <s v="LE WG co-chair"/>
        <s v="Cascade WG co-chair"/>
        <s v="TFT Board Chair"/>
        <s v="Muon filter"/>
        <s v="Moon/Sun Filter"/>
        <s v="Diffuse WG co-chair"/>
        <s v="EHE Filters"/>
        <s v="DeepCore filter /HiveSplitter"/>
        <s v="HESE filter / Hitspooling"/>
        <s v="Oscillation WG co-convenor"/>
        <s v="BSM WG Co-Chair"/>
        <s v="Online filter development &amp; testing (Low-up filter)"/>
        <s v="Online filter development &amp; testing (Full Sky Starting Filter)"/>
        <s v="Physics filters"/>
        <s v="Reconstruction"/>
        <s v="BSM WG chair"/>
        <s v="SLOP filter, Monopole filte"/>
        <s v="Detection of Magnetic Monopoles through radio luminescence"/>
        <s v="Reconstruction &amp; systematics WG co-Chair"/>
        <s v="Vertical event filter, WIMP L2"/>
        <s v="Detector monitoring shifts"/>
        <s v="Detector Monitoring"/>
        <s v="IceCube operation monitoring"/>
        <s v="Online Moon shadow analysis (monitoring)"/>
        <s v="Monitoring shifts (starting 2019)"/>
        <s v="Data monitoring"/>
        <s v="Data Monitoring lead: coordinate test and feature development; design underlying analysis algorithms"/>
        <s v="Training and coordinating monitoring shifters"/>
        <s v="IceCube Live monitoring system: data quality and monitoring, back-end databases"/>
        <s v="IceCube Live: release management, supporting external developers (OFU, SNDAQ, etc.)"/>
        <s v="IceCube Live monitoring system: web interface"/>
        <s v="Detector monitoring shifts, fast Response monitoring shifts"/>
        <s v="SuperNova Operations"/>
        <s v="Detector monitoring shifts contact from Aachen"/>
        <s v="IceTop Snow Monitor"/>
        <s v="Monitoring Shifts"/>
        <s v="IceCube LiveControl: experiment control software"/>
        <s v="Coordinate IceTop Operations"/>
        <s v="Surface detector enhancements"/>
        <s v="Surface detector R&amp;D"/>
        <s v="Design, build and test experimental apparatus for restoring IceTop detector efficiency "/>
        <s v="Test and commission experimental apparatus for restoring IceTop detector efficiency"/>
        <s v="Design and build experimental apparatus for restoring IceTop detector efficiency"/>
        <s v="IceAct coordination"/>
        <s v="IceAct/Skycam Datataking Maintenance"/>
        <s v="IceAct calibration / maintenance"/>
        <s v="IceAct Monitoring"/>
        <s v="Laterally separated muons in IceTop"/>
        <s v="Supernova DAQ"/>
        <s v="Supernova Data Analysis"/>
        <s v="Real-Time shifts"/>
        <s v="Member of the Real-time Oversight Committee (ROC)"/>
        <s v="Redesign of HESE track alerts (under auspices of the ROC)"/>
        <s v="Real-time shifter (under auspices of the ROC)"/>
        <s v="Maintain IceCube integration with AMON; HESE reco"/>
        <s v="Maintain IceCube integration with AMON"/>
        <s v="L3 Real-Time Alerts"/>
        <s v="Filter development (ESTES), DOM sensitivity"/>
        <s v="Maintenance of IceCube realtime analysis system"/>
        <s v="Optical follow-up program maintenance"/>
        <s v="Online data stream maintenance"/>
        <s v="Realtime Oversight Committee"/>
        <s v="Computing Infrastructure Manager"/>
        <s v="Oversee raw data storage at LBNL"/>
        <s v="Maintain and operate storage infrastructure at UW-Madison"/>
        <s v="Operate data handling services"/>
        <s v="Long term preservation and archive services. Data curation."/>
        <s v="Maintain and Operate Data Storage Infrastructure"/>
        <s v="Maintain and operate remote data access services at UW-Madison"/>
        <s v="Maintain data handling software (JADE): Archive at the S. Pole, transfer, ingest to the Data Warehouse and long-term archive."/>
        <s v="Maintain data catalog. Data discovery and metadata web interface"/>
        <s v="Manage computing facilities at UW-Madison"/>
        <s v="Cybersecurity"/>
        <s v="Maintain Core Computing Infrastructure Systems"/>
        <s v="Manage networking infrastructure at UW-Madison"/>
        <s v="NERSC Data Archiving, Distributed Computing and Labor"/>
        <s v="Cloud Computing"/>
        <s v="Coordination and Support for Grid and distributed computing"/>
        <s v="Maintain and operate data processing and analysis cluster"/>
        <s v="European Data Center - Distributed Computing and Labor"/>
        <s v="DESY TIER-1 coordination"/>
        <s v="IC database management"/>
        <s v="Connecting Alabama GPUs to the cluster "/>
        <s v="Distributed resources coordination "/>
        <s v="Maintain and operate distributed workload management infrastructure"/>
        <s v="Grid Operations Team"/>
        <s v="Maintain SPS computing infrastructure"/>
        <s v="SPS networking and security"/>
        <s v="Maintain South Pole System H/W Infrastructure"/>
        <s v="Maintain SPTS computing infrastructure"/>
        <s v="SPTS networking and security"/>
        <s v="Maintain South Pole Test System H/W Infrastructure"/>
        <s v="Pass2 Verification"/>
        <s v="Cascade L3 scripts"/>
        <s v="Neutrino Sources Data Curator"/>
        <s v="Transformation of Data for Long-Term Persistence and Archival. Run Common Reconstructions (Level2)"/>
        <s v="Developing for MuonGun for low energies"/>
        <s v="Level-3 processing maintainer the low-energy working group"/>
        <s v="OscNext Event Selection"/>
        <s v="Pass2 verification Muon L3 and diffuse WG"/>
        <s v="Diffuse sample production"/>
        <s v="Diffuse-sample for PS analyses"/>
        <s v="Providing HE muon events from diffuse analysis for the IC/Auger/TA coincident analyses"/>
        <s v="Offline Processing Support / pass2"/>
        <s v="Cosmic Ray L3 scripts"/>
        <s v="Muon L3 Scripts"/>
        <s v="Filter/pre-processing MC and real data for the IceTop-InIce combined reconstruction tools development"/>
        <s v="IceCube/IceTop_x000a_simulation production"/>
        <s v="Simulation production site manager"/>
        <s v="Simulation Production streamlining programs for the cloud, GPU"/>
        <s v="Simulation Production Manager"/>
        <s v="Simulation Production panel chair"/>
        <s v="Gamma simulation production"/>
        <s v="Gamma showers"/>
        <s v="Simulation production for muon decay Glashow resonance events"/>
        <s v="Maintain Simulation Production Software, maintain, test and update physics aspects of the atmospheric muon and neutrino simulation"/>
        <s v="Simulation Production Coordination; production configurations, test production and web portal."/>
        <s v="Simulation Production software development "/>
        <s v="Simulation production site manager at Compute Canada Resource Allocation"/>
        <s v="PYTHIA event generator implementation and maintenance"/>
        <s v="special background simulation production (Corsika)"/>
        <s v="High energy Corsika simulation production with Sibyll 3.2 and EPOS"/>
        <s v="Simulation production site manager at Dortmund"/>
        <s v="GPU computing resourses "/>
        <s v="Simulation production for consistent MC spanning IC-59-IC-86-5 "/>
        <s v="IceAct/IceCube/IceTop MonteCarlo"/>
        <s v="Simulation Production"/>
        <s v="IceCube Open Data services and tools"/>
        <s v="Software strike team"/>
        <s v="Atmospheric neutrino parametrizations"/>
        <s v="Software strike team / CLSim development and maintenance"/>
        <s v="Support Core Software"/>
        <s v="Maintain Core Analysis Framework (IceTray)"/>
        <s v="SW Coordinator – Core Software"/>
        <s v="Maintain Core Software Repository"/>
        <s v="Data processing software framework (IceProd)"/>
        <s v="Analysis Software support"/>
        <s v="Maintain Data Processing Software"/>
        <s v="PISA"/>
        <s v="Simulation Software: low energy double pulse"/>
        <s v="Pass 2 and calibration work"/>
        <s v="nuSQuIDS, LeptonInjector/LeptonWeighter, and MC reweighting development. Fitter tools: GolemFit."/>
        <s v="Integration/development of GENIE for low energy systematics"/>
        <s v="Supernova and transient simulations"/>
        <s v="GEANT Simulation"/>
        <s v="Simulation Programs"/>
        <s v="sim-services"/>
        <s v="Low Energy tools"/>
        <s v="Sterilizer high dimensional fit code for high energy oscillation analyses"/>
        <s v="Extension of fit codes to new parameter spaces and systematics"/>
        <s v="Maintain and Verify Simulation of Photon Propagation and update Ice Properties"/>
        <s v="nugen maintenance"/>
        <s v="Muongun maintenance, upgrade"/>
        <s v="Simulation programs (detector response)"/>
        <s v="Software package maintenance"/>
        <s v="PROPOSAL-IceProd integration and maintenance/support"/>
        <s v="PROPOSAL-IceProd_x000a_Integration and optimization"/>
        <s v="Development  PROPOSAL simulation software"/>
        <s v="Investigations of thinning in simulation"/>
        <s v="Track/Cascade reconstruction and simulation"/>
        <s v="Simulation verification, reconstruction development"/>
        <s v="Novel reconstruction algorithms"/>
        <s v="Seasonal Weights for NeutrinoFlux module Flux"/>
        <s v="Skylab maintenance"/>
        <s v="NNM-Fit  tool for diffuse profile likelihood fits"/>
        <s v="Diffuse Model Repository"/>
        <s v="Low Energy Simulation Software updates"/>
        <s v="Reconstruction of tau neutrino events and BSM double pulse events"/>
        <s v="Reconstruction validation - PSF studies"/>
        <s v="Tau double pulse FFT algorithm"/>
        <s v="Snow correction for IceTop"/>
        <s v="NonPoissonian Template Fitting code"/>
        <s v="PISA Maintenance"/>
        <s v="Supernova light curve and transient monitoring tools"/>
        <s v="Reconstruction/ Analysis tools, data analysis, Cloud Computation; High Energy Neutrino Nucleon Cross Section Measurement and Simulation"/>
        <s v="Reconstruction/ Analysis tools"/>
        <s v="Reconstruction Software"/>
        <s v="Software maintenance: Event reco and corsika reader"/>
        <s v="Event reconstruction and simulations"/>
        <s v="SW Coordinator – Data Quality, Reconstruction and Sim. Programs"/>
        <s v="Develop &amp; test reconstruction"/>
        <s v="Low energy event reconstruction quality; PISA maintenance"/>
        <s v="Low energy neutrino pointing resolution"/>
        <s v="High energy cosmic rays, prompt muon, and muon bundle reconstruction basis and new methods "/>
        <s v="IceTop-InIce combined reconstruction development and apply it to data analysis"/>
        <s v="Photon/hadron separation"/>
        <s v="Event reconstruction, software development"/>
        <s v="Fast response analysis maintenance, SkyLab transients"/>
        <s v="Impact of DOM response on reconstruction, cascade reconstruction at high energies"/>
        <s v="Low-Energy Extensions of IceTop"/>
        <s v="Coincident events between IceCube and DM-Ice, low energy reconstruction"/>
        <s v="Direct Reconstruction Tool Development"/>
        <s v="Genie-icetray maintainer"/>
        <s v="Atmospheric Flux Systematics"/>
        <s v="Software / data processing (tools development)"/>
        <s v="Event energy and direction reconstruction, millipede"/>
        <s v="Maintain Romeo, EHE Simulations, Calibration using Standard Candles"/>
        <s v="EHE online pipeline for  follow-up observations"/>
        <s v="Maintain Romeo, EHE Simulations, Maintain reconstruction projects (Portia), MC/Data comparison for EHE-filtered and IceTop events, Standard Candle Analysis"/>
        <s v="Maintain Portia and the SC data filtering"/>
        <s v="Spline MPE improvements"/>
        <s v="Collaboration toolkit for stacking analysis"/>
        <s v="Low-energy reconstruction (incl. new sensor designs)"/>
        <s v="UHECR – neutrino analysis_x000a_Time dependent flare search_x000a_online filter quality and monthly data analysis"/>
        <s v="L3Muon filter and reconstruction for muon diffuse searches. Monthly time dependent search"/>
        <s v="Final filter for point sources (L3&amp;L4), Pointsource Analysis"/>
        <s v="Low energy reconstruction"/>
        <s v="Code maintenance (CLast)"/>
        <s v="Cascade Spline Table tests (ongoing)"/>
        <s v="Online event reco &amp; ang. unc. Estimation"/>
        <s v="Event reconstruction, angular resolution"/>
        <s v="Energy reco with machine learning"/>
        <s v="NNMFIT tool for diffuse profile likelihood fits"/>
        <s v="Development and Maintenance of PegLeg"/>
        <s v="Co maintenance of OscFit and  implementation of extensions (e.g. KDE, systematic fits, baseline correction) "/>
        <s v="KDE Tools to produce adaptive weighted KDEs, used in OscFit and NuMuFit"/>
        <s v="Maintenance Gulliver tool"/>
        <s v="IcePack analysis software tools"/>
        <s v="Maintenance of GRBWEB"/>
        <s v="Icetray framework maintenance "/>
        <s v="Maintenance of clsim direct photon propagation tool"/>
        <s v="HistLite, pyBDT, and other software tools"/>
        <s v="Baseline and charge harvesting"/>
        <s v="Domcal run vetting"/>
        <s v="Lab measurements of absolute DOM calibration"/>
        <s v="In-situ DOM sensitivity calibration/angular response from muon neutrinos"/>
        <s v="Flasher output, flasher calibration"/>
        <s v="DOM charge response, linearity, DOM calibration support"/>
        <s v="Absolute DOM sensitivity calibration (laboratory measurements)"/>
        <s v="Detector geometry, calibration, and status database maintenance and support"/>
        <s v="PMT negative HV studies"/>
        <s v="Calibration, 2D-DOM response, anisotropy with muons"/>
        <s v="IceTop maintenance, Scintillator project"/>
        <s v="Calibration-Flasher Studies"/>
        <s v="DOM efficiency with cosmic muons"/>
        <s v="Flasher Data Testing (learning)"/>
        <s v="Calibration WG co-chair"/>
        <s v="Calibration co-chair"/>
        <s v="Optical detector calibration"/>
        <s v="Background from radioactive decays in DOM pressure vessel"/>
        <s v="Dedicated measurements of coincident noise"/>
        <s v="Individual DOM efficiency"/>
        <s v="DOM Sensitivity in Ice"/>
        <s v="DOM Calibration and R&amp;D"/>
        <s v="IceAct Hardware R&amp;D"/>
        <s v="IceAct IceCube coincidences"/>
        <s v="PMT tests for Mdom"/>
        <s v="Supporting flasher runs and flasher analysis"/>
        <s v="Ice model uncertainty estimation using multisim MC method"/>
        <s v="Ice model work with undergradutes"/>
        <s v="Direct photon tracking / ice- properties calibration , Individual DOM hole ice calibration"/>
        <s v="Muon time residuals/hole ice"/>
        <s v="Hole Ice &amp; bulk ice calibration"/>
        <s v="Photon tracking / ice-properties calibration"/>
        <s v="Acoustic and radio ice properties"/>
        <s v="Organisation of outreach events in Stockholm" u="1"/>
        <s v="Datasets for filter testing and common MC datasets for testing" u="1"/>
        <s v="Coordination of Simulation Production, identifying resources, streamlining programs for the cloud, GPU" u="1"/>
        <s v="Gentwo benchmark diffuse analysis" u="1"/>
        <s v="IceTop Simulation Production" u="1"/>
        <s v="Transfer Data from S. Pole to UW Data Warehouse and Archive at S. Pole_x000a_Maintain Data Transfer SW (SPADE)_x000a_Maintain Data Warehouse Standards, Software (Ingest), Data Access (FTP), and Web Interface " u="1"/>
        <s v="Monitoring (4 weeks)" u="1"/>
        <s v="Data Center Facilities manager (power and cooling)" u="1"/>
        <s v="Integrate IceCube into AMON" u="1"/>
        <s v="Development of low-energy reconstruction techniques" u="1"/>
        <s v="Photonics Production" u="1"/>
        <s v="Supernova WG Chair" u="1"/>
        <s v="IceAct" u="1"/>
        <s v="Host the 2014 Spring Collaboration Meeting" u="1"/>
        <s v="Data Acquisition" u="1"/>
        <s v="Maintain DAQ Software Systems experiment control and monitoring, DOM and DOMhub software)  and track changes with time in the detector" u="1"/>
        <s v="Point-source search methods" u="1"/>
        <s v="Low-Energy filter /HiveSplitter" u="1"/>
        <s v="Low energy simulation  production, event reconstruction" u="1"/>
        <s v="GENIE maintenance " u="1"/>
        <s v="IceCube integration in Fittino/Astrofit" u="1"/>
        <s v="Simulation coordination board member" u="1"/>
        <s v="WIMP Trigger &amp; Filter" u="1"/>
        <s v="DOM simulator &amp; calibrator" u="1"/>
        <s v="Diffuse / atmosnu WG Co-chair" u="1"/>
        <s v="Provide Real-time System Monitoring and Paging" u="1"/>
        <s v="IceTop maintenance " u="1"/>
        <s v="Track engine" u="1"/>
        <s v="EHE online pipeline for gamma-ray follow-up" u="1"/>
        <s v="Low energy systematics" u="1"/>
        <s v="IceCube camera system_x000a_events in Stockholm" u="1"/>
        <s v="Develop Moon shadow and Galactic center filters" u="1"/>
        <s v="Spline fits" u="1"/>
        <s v="Point source coordinator " u="1"/>
        <s v="Trigger simulations" u="1"/>
        <s v="Update MMC from Java to C++" u="1"/>
        <s v="GRB Analysis Tools" u="1"/>
        <s v="3-year Cosmic Ray Composition Analysis" u="1"/>
        <s v="Work on cascade filter" u="1"/>
        <s v="Cascades" u="1"/>
        <s v="WIMP analysis" u="1"/>
        <s v="Algorithm for measuring muon energy" u="1"/>
        <s v="PINGU CORSIKA" u="1"/>
        <s v="Director of Operations" u="1"/>
        <s v="Online filter development" u="1"/>
        <s v="Muon/EHE Filter" u="1"/>
        <s v="Yellow Book-maintenance" u="1"/>
        <s v="IceVeto Performance &amp; Simulation" u="1"/>
        <s v="Spokesperson" u="1"/>
        <s v="Low energy Reco./Analysis tools" u="1"/>
        <s v="EMI Measurements" u="1"/>
        <s v="AGN analysis" u="1"/>
        <s v="Detector Operations Manager" u="1"/>
        <s v="Maintain Detector Simulation (IceSim)" u="1"/>
        <s v="Building cluster for future simulation production" u="1"/>
        <s v="Standard Candle Vertex and Energy Calibration" u="1"/>
        <s v="SPATS SD Maintenance &amp; Analysis" u="1"/>
        <s v="Direct photon tracking / iceproperties calibration; FE/pulse extractor; reco S/W" u="1"/>
        <s v="AURA, SPATS, surface antenna operations (RASTA)" u="1"/>
        <s v="L3 IC86-2 diffuse data stream" u="1"/>
        <s v="Maintain Data Center Networking and Security" u="1"/>
        <s v="Low energy reconstruction techniques for DeepCore" u="1"/>
        <s v="muon neutrinos, DOM sensitivity" u="1"/>
        <s v="Rate Data Bank South Pole" u="1"/>
        <s v="Data and Simulation Quality" u="1"/>
        <s v="Data transfer UW-DESY" u="1"/>
        <s v="Noise simulation" u="1"/>
        <s v="Integration of GENIE for low energy systematics" u="1"/>
        <s v="Muon working group co-Chair" u="1"/>
        <s v="Deputy Resource Coordinator" u="1"/>
        <s v="Maintenance / Addition of seasons weights to nuflux module" u="1"/>
        <s v="Angular res. Cascades" u="1"/>
        <s v="SciNet computing" u="1"/>
        <s v="IceTop Simulation ProductionProduction / Data Processing" u="1"/>
        <s v="IceVeto R&amp;D and coordination" u="1"/>
        <s v="Standard Candle" u="1"/>
        <s v="Host Spring collaboration meeting" u="1"/>
        <s v="Photonics tables" u="1"/>
        <s v="Low energy event reconstruction (BiPed), spline service" u="1"/>
        <s v="Reconstruction tools for PINGU" u="1"/>
        <s v="Low-energy/PINGU Simulation" u="1"/>
        <s v="Conventional and prompt muon analysis tool" u="1"/>
        <s v="Online/Muon Filter" u="1"/>
        <s v="Flasher" u="1"/>
        <s v="L2 manager" u="1"/>
        <s v="Simulation Tools (ng)" u="1"/>
        <s v="Filter for Southern sky muons" u="1"/>
        <s v="Flasher Runs" u="1"/>
        <s v="Monitoring contact" u="1"/>
        <s v="RASTA Antenna Construction" u="1"/>
        <s v="Gen2 DOM Calibration and R&amp;D" u="1"/>
        <s v="Earth &amp; Atmos simulations for systematic error studies" u="1"/>
        <s v="Acoustic R&amp;D Support PINGU R&amp;D" u="1"/>
        <s v="Develop Hit Spooling for Supernova &amp; others" u="1"/>
        <s v="develop starting track reconstruction" u="1"/>
        <s v="KDE Tools KDE and multi-llh" u="1"/>
        <s v="L2 processing for IC86, studying cascade energy resolution" u="1"/>
        <s v="BadDomList  software maintenance" u="1"/>
        <s v="Simulation Programs: diplopia" u="1"/>
        <s v="Improve the Ice Model, Afterpulse Simulator, Standard Candle Analysis, Maintain reconstruction projects (Ophelia, ehe-star)" u="1"/>
        <s v="New Feature Extractor" u="1"/>
        <s v="Tau WG Chair" u="1"/>
        <s v="Scintillator DAQ Development" u="1"/>
        <s v="Astrophysical diffuse component in the Point Source data" u="1"/>
        <s v="Stability (L2 Processing)" u="1"/>
        <s v="Surface detectors Performance &amp; Simulation" u="1"/>
        <s v="Maintain Simulation Production Software" u="1"/>
        <s v="Reconstruction Release Manager  , Maintain Reconstruction Framework" u="1"/>
        <s v="Simulation Production " u="1"/>
        <s v="PINGU software coordinator" u="1"/>
        <s v="Simulation Work, hit-maker" u="1"/>
        <s v="TASK???" u="1"/>
        <s v="Maintain DAQ Software Systems " u="1"/>
        <s v="Software strike team, lead on domcal-related software" u="1"/>
        <s v="PINGU Electronics and Calibration Development" u="1"/>
        <s v="Maintain good run list" u="1"/>
        <s v="Finite track reconstruction, PegLeg Reconstruction" u="1"/>
        <s v="IceTray Support (Q frame)" u="1"/>
        <s v="PhD-related work" u="1"/>
        <s v="Weekly call, ICC support" u="1"/>
        <s v="Shadow of Moon study of IceCube performance" u="1"/>
        <s v="Low Energy DeepCore WG Co Chair" u="1"/>
        <s v="CR-WG Co Chair" u="1"/>
        <s v="Calibration, waveforms, cascade systematics" u="1"/>
        <s v="Energy Reconstruction" u="1"/>
        <s v="Absolute energy calibration of low-energy interactions" u="1"/>
        <s v="Maintain low-level DAQ software (DOR device driver, DOM software)" u="1"/>
        <s v="Study of Tau Filters at South Pole" u="1"/>
        <s v="Software maintenance : Event reco and corsika reader" u="1"/>
        <s v="Run cluster EPFL" u="1"/>
        <s v="Code review strike team; IceTop simulations" u="1"/>
        <s v="Exotics- WG chair" u="1"/>
        <s v="Monitoring development" u="1"/>
        <s v="Acoustic " u="1"/>
        <s v="Supernova DAQ, simulation" u="1"/>
        <s v="Maintain DAQ Software Systems (incl. triggers, DOM SW, etc. up to Event Builder)" u="1"/>
        <s v="Acoustic" u="1"/>
        <s v="Work on improved modeling of hadronic showers in reconstruction" u="1"/>
        <s v="Gal Cen Filter &amp; Moon Filter" u="1"/>
        <s v="Calibration Lead" u="1"/>
        <s v="Web Development" u="1"/>
        <s v="Oscillations WG chair" u="1"/>
        <s v="Offline Data Processing - EHE" u="1"/>
        <s v="Low-energy IceTop Extensions" u="1"/>
        <s v="Study PINGU/HEX hardware requirements using IceCube data &amp; simulation" u="1"/>
        <s v="Moon Shadow online" u="1"/>
        <s v="PMT saturation corrections for analysis" u="1"/>
        <s v="L2 processing, muon stream" u="1"/>
        <s v="Development of Photospline tables" u="1"/>
        <s v="NuSQUIDs model update" u="1"/>
        <s v="PPC based tables_x000a_Muon reconstruction" u="1"/>
        <s v="Data Quality monitoring" u="1"/>
        <s v="Maintain Moon shadow and Galactic center filters" u="1"/>
        <s v="GRB" u="1"/>
        <s v="GRB, point-sources" u="1"/>
        <s v="Teachers" u="1"/>
        <s v="Calibrations with LED and minimum ionizing muons" u="1"/>
        <s v="Coordination and Support  Grid distributed computing" u="1"/>
        <s v="Test beam development" u="1"/>
        <s v="Genie MC development &amp; data production" u="1"/>
        <s v="Coincident events between IceCube and DM-Ice, characterization of untriggered IceCube events, low energy reconstruction" u="1"/>
        <s v="Simulations" u="1"/>
        <s v="Winterovers coordinator" u="1"/>
        <s v="Maintenance of the local IceCube MC Production" u="1"/>
        <s v="Next Generation Simulation" u="1"/>
        <s v="Level 2 offline processing – co-coordinator " u="1"/>
        <s v="Cosmic ray shower simulations and reconstruction" u="1"/>
        <s v="RASTA &amp; SPATS monitoring" u="1"/>
        <s v="Engineering Support" u="1"/>
        <s v="Administrative Support" u="1"/>
        <s v="Muon channel" u="1"/>
        <s v="Analysis disk Data storage review, data filters" u="1"/>
        <s v="Reconstruction Release Manager, Maintain Reconstruction Framework" u="1"/>
        <s v="Coordinate Monitoring" u="1"/>
        <s v="Education &amp; Outreach Coordination" u="1"/>
        <s v="Responsible WIMPs/Low Up Filter" u="1"/>
        <s v="Simulations low energy (cascades) " u="1"/>
        <s v="muon track reconstruction in IceCube and DeepCore, waveform feature extractor" u="1"/>
        <s v="Cascade Online filter" u="1"/>
        <s v="Data Quality Lead" u="1"/>
        <s v="Direct photon tracking / iceproperties calibration 0.3 ; FE/pulse extractor 0.1 ; reco software 0.1" u="1"/>
        <s v="IC-40 L3 processing" u="1"/>
        <s v="Ice Properties" u="1"/>
        <s v="Kalman Filter for L2 slow particle filter" u="1"/>
        <s v="IC86 MuonGun" u="1"/>
        <s v="Pubcom adjoint member" u="1"/>
        <s v="Online Filter Testing" u="1"/>
        <s v="Maintain and Operate Database Systems (I3OmDb)" u="1"/>
        <s v="Reconstruction software manager" u="1"/>
        <s v="Resource Coordinator" u="1"/>
        <s v="Filters and Simulations" u="1"/>
        <s v="IceAct R&amp;D" u="1"/>
        <s v="Simulation Prod. Comm member" u="1"/>
        <s v="Extension of GENIE to higher energies, GENIE/nugen comparison" u="1"/>
        <s v="IceTray support, software maintenance" u="1"/>
        <s v="Implementation of new light yield factors in IceCube software" u="1"/>
        <s v="Data Quality, Reco. &amp; Sim. Tools Coordinator (&quot;Low-level&quot; Analysis Coordinator)" u="1"/>
        <s v="Low-energy / Oscillation WG Co-Chair" u="1"/>
        <s v="Low energy simulation  production" u="1"/>
        <s v="develop starting track reconstruction - hybrid reco." u="1"/>
        <s v="Gamma-ray follow up program maintenance" u="1"/>
        <s v="Muon yield in PeV~EeV showers &amp; systematics" u="1"/>
        <s v="Simulation Programs: photonics" u="1"/>
        <s v="Online L2 Filter" u="1"/>
        <s v="SPATS, surface antenna operations (RASTA)" u="1"/>
        <s v="DOM noise and quantum efficiency" u="1"/>
        <s v="Maintain Data Center Networking and Cyber Security" u="1"/>
        <s v="DOM Cal Maintenance, DOM Monitoring snd Troubleshooting" u="1"/>
        <s v="Calibration of DOM waveforms" u="1"/>
        <s v="Low energy event reconstruction quality; PISA development" u="1"/>
        <s v="Evaluate Pegleg for standard oscillation processing in DeepCore. _x000a_Development of noise cleaning for vuvuzela noise" u="1"/>
        <s v="Likelihood fit package" u="1"/>
        <s v="Simulation Programs software" u="1"/>
        <s v="Cascade reconstruction" u="1"/>
        <s v="Online L2 Filter, single event stream" u="1"/>
        <s v="Develop analysis tools for systematics study" u="1"/>
        <s v="Tau reconstruction tools" u="1"/>
        <s v="Deep Core WG - Co Chair" u="1"/>
        <s v="EHE and Brights WG co-chair" u="1"/>
        <s v="Veto simulation" u="1"/>
        <s v="Ice properties (anisotropy)" u="1"/>
        <s v="PegLeg Reconstruction" u="1"/>
        <s v="Muon/WIMPs/Low Up Filter" u="1"/>
        <s v="Oscillations WG - Co Chair" u="1"/>
        <s v="New SUSY Reconstruction, Simulation, Propagation, Monopole, Photonics" u="1"/>
        <s v="EMI - Radio R&amp;D" u="1"/>
        <s v="Simulation tools" u="1"/>
        <s v="BadDomList software maintenance" u="1"/>
        <s v="Surface detectors calibration" u="1"/>
        <s v="L2 Offline Processing" u="1"/>
        <s v="IceCube Web Development" u="1"/>
        <s v="simulation of ice properties and DOM sensitivities" u="1"/>
        <s v="Detector Noise Studies" u="1"/>
        <s v="Data systematics &amp; Simulations for magnetic monopoles (with Christian Haack)" u="1"/>
        <s v="Flashers" u="1"/>
        <s v="Low Energy WG Co-Chair" u="1"/>
        <s v="moun channel WG Co. Chair" u="1"/>
        <s v="Simulation Prod. Comm member, ICB member" u="1"/>
        <s v="Point Sou\rce WG Chair" u="1"/>
        <s v="Teachers’ program and UWRF Upward Bound" u="1"/>
        <s v="Simulation verification" u="1"/>
        <s v="Simulation Production on PDSF" u="1"/>
        <s v="develop and verify Deep Core filters" u="1"/>
        <s v="Optimization of veto techniques for PS" u="1"/>
        <s v="SPATS monitoring" u="1"/>
        <s v="Low energy event reconstruction quality" u="1"/>
        <s v="High energy event generator  (leptoninjector), PMT simulation, atmospheric flux library" u="1"/>
        <s v="Software support, code reviews" u="1"/>
        <s v="DAQ Firmware Support" u="1"/>
        <s v="Online filters / SuperDST" u="1"/>
        <s v="Alert System for follow-up" u="1"/>
        <s v="Coordinate Deep Core reconstruction for production" u="1"/>
        <s v="L2 processing support" u="1"/>
        <s v="Outreach" u="1"/>
        <s v="Offline Level 2 Processing" u="1"/>
        <s v="Implement near real time GRB analysis" u="1"/>
        <s v="Reconstruction Coordinator" u="1"/>
        <s v="Software Coordinator" u="1"/>
        <s v="Online Filter for Alerts" u="1"/>
        <s v="Low energy L3 maintainer" u="1"/>
        <s v="E&amp;O" u="1"/>
        <s v="MonteCarlo simulations of Cherenkov light yield" u="1"/>
        <s v="Online filter" u="1"/>
        <s v="Calibration" u="1"/>
        <s v="Simulation Production Cluster" u="1"/>
        <s v="Maintenance of IceCube-Photonics interface" u="1"/>
        <s v="Simulation Production on GPU" u="1"/>
        <s v="Maintain Core Computing Systems, Coordination Grid &amp; distributed computing" u="1"/>
        <s v="Verification monitoring integration into IceCube Live" u="1"/>
        <s v="Low-energy cascade calibration with flashers" u="1"/>
        <s v="Analysis of flasher runs for inice calibration of saturation, and flasher and Standard Candle runs for absolute energy calibration for cascades." u="1"/>
        <s v="Direct photon propogation, IceTray, Simulations, Genie" u="1"/>
        <s v="Ice properties and flasher runs" u="1"/>
        <s v="Online Filter Alerts / NToO program" u="1"/>
        <s v="Muon filter responsible for 2014, Online filtering" u="1"/>
        <s v="Tools development" u="1"/>
        <s v="Evaluation support: framework design and implementation for BI program" u="1"/>
        <s v="mTOM development and expertise in CAD" u="1"/>
        <s v="Improvements to low energy analysis framework" u="1"/>
        <s v="Sub-trigger event reconstruction" u="1"/>
        <s v="Development of processing scripts for L2/L1 processing" u="1"/>
        <s v="L3 IC86-x muon data stream, Skripts &amp; Monitoring" u="1"/>
        <s v="Filter requests, bandwidth, TFT Board Member" u="1"/>
        <s v="Atmospheric muon &amp; neutrino simulation for cosmic ray &amp; neutrino studies" u="1"/>
        <s v="Geant Simulations" u="1"/>
        <s v="Optimization of hitspooling for SN and solar flares" u="1"/>
        <s v="mTOM development" u="1"/>
        <s v="UHE Trigger &amp; Filter" u="1"/>
        <s v="Coordinate BMBF Funding" u="1"/>
        <s v="Diffuse / atmosnu WG chair" u="1"/>
        <s v="Simulation Production on cluster/GRID" u="1"/>
        <s v="Domcal monthly vetting" u="1"/>
        <s v="Integrating the GENIE Monte Carlo software into IceCube software" u="1"/>
        <s v="Prompt signals in high energy air showers" u="1"/>
        <s v="Online filtering" u="1"/>
        <s v="Maintain Core High Performance Computing Systems" u="1"/>
        <s v="Absolute DOM sensitivity" u="1"/>
        <s v="Reconstruction tools-Deep Core" u="1"/>
        <s v="Simulation production site manager at MSU" u="1"/>
        <s v="Simulation coordination board member " u="1"/>
        <s v="muon track reconstruction in IceCube and DeepCore" u="1"/>
        <s v="Ice simulation" u="1"/>
        <s v="Simulation Software Programs coordinator " u="1"/>
        <s v="CLSIM Hyrid maintenance" u="1"/>
        <s v="IceCube Open Data services and tools." u="1"/>
        <s v="Maintain Data Warehouse Standards,  Web Interface to the Data Warehouse and Data Access services (ftp/http)." u="1"/>
        <s v="Filter for low energy muons" u="1"/>
        <s v="Filter for mow energy muons" u="1"/>
        <s v="Finite track reconstruction" u="1"/>
        <s v="Maintain Data Center Infrastructure" u="1"/>
        <s v="Trigger simulation" u="1"/>
        <s v="Preparing 2012 Coll. Meeting" u="1"/>
        <s v="Ice Properties Simulation" u="1"/>
        <s v="DOM Linearity, sensitivity" u="1"/>
        <s v="managing flasher runs and other calibrations (stage 2 geometry)" u="1"/>
        <s v="Correlated noise and long-frame CORSIKA" u="1"/>
        <s v="RASTA Data Monitoring" u="1"/>
        <s v="Maintain Reconstruction Framework" u="1"/>
        <s v="HESE Online system" u="1"/>
        <s v="Software strike team member" u="1"/>
        <s v="Development of IceCube event viewer software" u="1"/>
        <s v="Coordination Committee chair" u="1"/>
        <s v="WG Lead - Muon channel" u="1"/>
        <s v="Lab renovation and acquisition for future surface detector R&amp;D" u="1"/>
        <s v="Simulation Production Site Manager for UD" u="1"/>
        <s v="Benchmark diffuse analysis" u="1"/>
        <s v="optimization of the geometry and the track reconstruction" u="1"/>
        <s v="Low energy Simulation Production" u="1"/>
        <s v="Direct photon propogation, Deep Core support" u="1"/>
        <s v="Monte Carlo Validation" u="1"/>
        <s v="Maintain DAQ Software Systems (incl. triggers, up to Event Builder) and track changes with time in the detector" u="1"/>
        <s v="Maintain High Performance Computing services" u="1"/>
        <s v="Simulation production site manager in DESY" u="1"/>
        <s v="Developing / maintaining ANFlux" u="1"/>
        <s v="CR WG co-chair" u="1"/>
        <s v="Maintain Core High Performance Computing Systems_x000a_Coordination and Support for Grid and distributed computing" u="1"/>
        <s v="NonPoisson Template Fitting Code" u="1"/>
        <s v="Supernova detector (extension) responses" u="1"/>
        <s v="Spline fits with anisotropy" u="1"/>
        <s v="Hole Ice calibration" u="1"/>
        <s v="DOM glass noise" u="1"/>
        <s v="South Pole System networking and security maintenance" u="1"/>
        <s v="Maintain South Pole Test System computing H/W Infrastructure and operating systems" u="1"/>
        <s v="Muongun" u="1"/>
        <s v="Acoustic WG Lead" u="1"/>
        <s v="Maintain South Pole Computing Hardware Infrastructure and operating systems" u="1"/>
        <s v="Low Energy" u="1"/>
        <s v="R&amp;D Lead" u="1"/>
        <s v="DeepCore filtering" u="1"/>
        <s v="Online filters (EHE)" u="1"/>
        <s v="Implementation of mDOM simulation into IceTray" u="1"/>
        <s v="SLF, Low Energy, Energy reconstruction (development)" u="1"/>
        <s v="Data Storage &amp; Transfer" u="1"/>
        <s v="Maintain DAQ Software Systems (IceCube Live) and track changes with time in the detector" u="1"/>
        <s v="EMI/R&amp;D" u="1"/>
        <s v="Gen2 DOM Calibration  and R&amp;D" u="1"/>
        <s v="Maintain Data Center monitoring infrastructure" u="1"/>
        <s v="Prepare and Evaluate Flasher_x000a_Calibrations  Evaluate (DomCal)_x000a_Calibration Runs and update Calibration constants, absolute DOM sensitivity" u="1"/>
        <s v="Maintain South Pole Computing H/W Infrastructure and operating systems" u="1"/>
        <s v="Offline processing" u="1"/>
        <s v="Double cascade fitter" u="1"/>
        <s v="Global Likelihood Fits, KDE-tools" u="1"/>
        <s v="muon track reconstruction for IceCube and DeepCore" u="1"/>
        <s v="Support IceTop Simulations, IceTop Calibrations, IceTop Reconstruction" u="1"/>
        <s v="Winter Overs coordinator" u="1"/>
        <s v="WIMP WG Chair" u="1"/>
        <s v="PINGU calibration studies" u="1"/>
        <s v="SimProd maintenance" u="1"/>
        <s v="Event reconstruction" u="1"/>
        <s v="Maintain South Pole Test System Hardware and Operating Systems" u="1"/>
        <s v="Muon reconstructions for IceCube-Gen2" u="1"/>
        <s v="Moni 2.0 software development " u="1"/>
        <s v="IT parameters for new moni system" u="1"/>
        <s v="Diffuse fit tool" u="1"/>
        <s v="online / L2 / L3 processing for low energy group" u="1"/>
        <s v="Reconstruciton Coordinator (acting), Maintain Reconstruction Framework" u="1"/>
        <s v="Data Monitoring lead: coordinate test and feature dev.; design underlying analysis algorithms" u="1"/>
        <s v="Track Engine Trigger" u="1"/>
        <s v="Shower reconstruction, flasher data" u="1"/>
        <s v="DST data checking, Sun shadow, online filter support" u="1"/>
        <s v="Deputy Spokesperson" u="1"/>
        <s v="STTools, EventViewer" u="1"/>
        <s v="Development of  the multi-hit detection technique" u="1"/>
        <s v="Maintain and operate Virtual Machines deployment infrastrucutre." u="1"/>
        <s v="Low energy muon reconstruction" u="1"/>
        <s v="Diffuse WG Co-chair of " u="1"/>
        <s v="Science Support" u="1"/>
        <s v="Supernova WG Co-Chair" u="1"/>
        <s v="Data Quality &amp; DeepCore" u="1"/>
        <s v="Develop &amp; verify filters" u="1"/>
        <s v="Acoustic Lead" u="1"/>
        <s v="optimize the efficiency of_x000a_Simulation Production_x000a_" u="1"/>
        <s v="Low-energy reconstruction" u="1"/>
        <s v="Cascade event reconstruction" u="1"/>
        <s v="New SUSY Reconstruction, Simulation, Propagation, Monopole, Photonics, muon detection with IceTop" u="1"/>
        <s v="Simulation Programs: mmc/mmc-icetray and ucr-icetray" u="1"/>
        <s v="Prepare datasets for filter testing and common MC datasets for testing" u="1"/>
        <s v="Core Software" u="1"/>
        <s v="NuSQuIDS, NuSFGen, and MC reweighting development" u="1"/>
        <s v="IceCube Live Maintenance and Upgrades" u="1"/>
        <s v="Specialized simulations, designing new filters, unusual data selections, extracting specialized information" u="1"/>
        <s v="Ongoing EMI studies &amp; mitigation, South Pole &amp; Northern test site instrumentation, In-field work" u="1"/>
        <s v="Transformation of Data for Long-Term Persistence and Archival, e.g., HDF5_x000a_Maintain Data Warehouse Standards, Software (Ingest), Data Access (FTP), and Web Interface" u="1"/>
        <s v="Update of Neutrinoflux" u="1"/>
        <s v="Coordination with Operations and Cybersecurity manager" u="1"/>
        <s v="Maintain Data handling software (JADE): Archive at the S. Pole, transfer and ingest to the UW Data Warehouse." u="1"/>
        <s v="Simulation Programs: noise-generator" u="1"/>
        <s v="Maintain code and keep transfer running" u="1"/>
        <s v="Transfer Data from S. Pole to UW Data Warehouse and Archive at S. Pole. Maintain Data Transfer SW (SPADE). Maintain Data Warehouse Standards, Software (Ingest), Data Access (FTP), and Web Interface " u="1"/>
        <s v="Coordination of Simulation Production" u="1"/>
        <s v="Clsim photon table production" u="1"/>
        <s v="Correlated Noise simulation" u="1"/>
        <s v="PROPOSAL-IceProd Integration and optimization" u="1"/>
        <s v="Maintain High Performance Computing services." u="1"/>
        <s v="AC-RZ GPU/CPU cluster maint. iceprod and mass production" u="1"/>
        <s v="2013 DeepCore filter and L2 proposal" u="1"/>
        <s v="Checking the low energy level 2 filter " u="1"/>
        <s v="Hybrid/Tau WG Chair" u="1"/>
        <s v="MESE filtering" u="1"/>
        <s v="Moon filter" u="1"/>
        <s v="Online filters" u="1"/>
        <s v="DST data checking" u="1"/>
        <s v="low-energy reconstruction using DM-Ice" u="1"/>
        <s v="Computing Resources" u="1"/>
        <s v="Veto systematics at low energy" u="1"/>
        <s v="Event reconstruction (spline fits)" u="1"/>
        <s v="Networking and security maintenance" u="1"/>
        <s v="Hybrid reconstruction tools" u="1"/>
        <s v="Danish interviews, blog posting, media requests, and speaking engagements" u="1"/>
        <s v="Particle identification in PINGU" u="1"/>
        <s v="Publications Bookkeeping" u="1"/>
        <s v="Cable shadowing" u="1"/>
        <s v="Coordinate reconstruction scripts for production" u="1"/>
        <s v="Gal Cen Filter" u="1"/>
        <s v="Bubble studies with flashers" u="1"/>
        <s v="GPU Mass production on AC-RZ cluster" u="1"/>
        <s v="multi-PMT DOM development and simulations" u="1"/>
        <s v="BadDomList" u="1"/>
        <s v="Simulation Production coordination" u="1"/>
        <s v="nuCraft" u="1"/>
        <s v="AURA, SPATS, surface antenna operations (RICE)" u="1"/>
        <s v="L3 Filter for point sources" u="1"/>
        <s v="Optical detector calibration &amp; R&amp;D" u="1"/>
        <s v="Director of Operations (TBD)" u="1"/>
        <s v="Associate Director for Science and Instrumentation" u="1"/>
        <s v="IceAct comissioning" u="1"/>
        <s v="Surface Veto, IceCube extensions" u="1"/>
        <s v="Organize and monitor the production of filtered science data. Organize the usage of data analysis computing storage. Migrate data to second tier storage" u="1"/>
        <s v="Develop analysis tools for systematics study; PISA development" u="1"/>
        <s v="Core Software maintenance" u="1"/>
        <s v="Development of the slow monopole trigger" u="1"/>
        <s v="Cascade WG Co Chair" u="1"/>
        <s v="DeepCore simulation verification" u="1"/>
        <s v="Dark Matter signal simulation" u="1"/>
        <s v="Supernova group Co-Chair" u="1"/>
        <s v="Filter verification" u="1"/>
        <s v="Temp. &amp; Pressure atmospheric monitoring" u="1"/>
        <s v="Host Fall Collaboration Meeting" u="1"/>
        <s v="Analysis Coordinator" u="1"/>
        <s v="development of reconstruction tools (IcePack framework)" u="1"/>
        <s v="data quality verification" u="1"/>
        <s v="L3 IC86-1/2 diffuse data stream" u="1"/>
        <s v="GRB analysis" u="1"/>
        <s v="Low-energy WG Co-Chair" u="1"/>
        <s v="DOM charge response, linearity, DOM cal support" u="1"/>
        <s v="Laputop and software development; Snow correction for IceTop" u="1"/>
        <s v="SPATS" u="1"/>
        <s v="Compute Canada Resource Allocation" u="1"/>
        <s v="Data and Simulation Quality for low energy searches" u="1"/>
        <s v="Online filtering data/MC comparisons" u="1"/>
        <s v="South Pole EMI Monitoring" u="1"/>
        <s v="IceTop tank Monitoring" u="1"/>
        <s v="Reconstruction Release Manager, Maintain Reconstruction Framework,_x000a_DeepCore reconstruction" u="1"/>
        <s v="IceCube Monitoring Lead" u="1"/>
        <s v="Transformation of Data for Long-Term Persistence and Archival. Maintain Data Warehouse Standards, Software (Ingest), Data Access (FTP), and Web Interface" u="1"/>
        <s v="Coordinate GRID computing in Germany" u="1"/>
        <s v="GRB/AGN analysis" u="1"/>
        <s v="Computing Strike Team" u="1"/>
        <s v="OscFit extension" u="1"/>
        <s v="Simulation Production on GPU " u="1"/>
        <s v="WestGrid computing" u="1"/>
        <s v="Operate Data transfer from S. Pole to UW Data Warehouse and Archive services at S. Pole." u="1"/>
        <s v="Data and Simulation Quality " u="1"/>
        <s v="Simulation Production Site Manager at ULB" u="1"/>
        <s v="Next Generation Simulation Tools" u="1"/>
        <s v="Teachers Program" u="1"/>
        <s v="DeepCore Veto " u="1"/>
        <s v="Unpacking, Decoding &amp; Calibration of Raw Data (Level1); Run Common Reconstructions on UW IceCube Compute Cluster (Level2)" u="1"/>
        <s v="Co-convener Diffuse WG" u="1"/>
        <s v="Vertical event filter, IceSim 3 vs 4 comparisons" u="1"/>
        <s v="Simulation Production, IceSim vetting for LowEn " u="1"/>
        <s v="Monte Carlo Production" u="1"/>
        <s v="Optical detector R&amp;D" u="1"/>
        <s v="Speakers Comm Chair" u="1"/>
        <s v="Coordination with LIGO" u="1"/>
        <s v="Moon Shadow " u="1"/>
        <s v="Simulation Programs: neutrino-generator" u="1"/>
        <s v="Simulation production (ng)" u="1"/>
        <s v="SPE recalibration " u="1"/>
        <s v="GRB filters" u="1"/>
        <s v="Moni 2.0 development " u="1"/>
        <s v="DOM Cal Maintenance, DOM issues" u="1"/>
        <s v="European Data Center -Distributed Computing and Labor" u="1"/>
        <s v="Supernova simulation / moun energy reconstruction" u="1"/>
        <s v="IceAct commissioning" u="1"/>
        <s v="muon channel WG Co. Chair" u="1"/>
        <s v="MasterClass lead" u="1"/>
        <s v="Online processing-muon channel" u="1"/>
        <s v="Engineering Support: logistics, northern hemisphere testing, &amp; vendor management" u="1"/>
        <s v="Light yield" u="1"/>
        <s v="Computer Cluster - simulation" u="1"/>
        <s v="USAP Support" u="1"/>
        <s v="Improving the track reconstruction. " u="1"/>
        <s v="IceTray Support (IZMA)" u="1"/>
        <s v="Flashers and Standard Candle" u="1"/>
        <s v="Simulation Programs: cmc" u="1"/>
        <s v="Gen2 R&amp;D" u="1"/>
        <s v="Simulation Work" u="1"/>
        <s v="Truncated Mean, EventViewer, cluster tool" u="1"/>
        <s v="New SUSY Filter" u="1"/>
        <s v="Starting a new program at a new IceCube institution" u="1"/>
        <s v="Managing flasher runs coordinating low level calibration effort" u="1"/>
        <s v="Cosmic Ray Surface Array Development" u="1"/>
        <s v="Photonics/Simulation Work" u="1"/>
        <s v="Engineering Support: IceCube Lab Summer operations, fieldwork management, design of the pDOM, GPS maintenance" u="1"/>
        <s v="Online singlet stream" u="1"/>
        <s v="WIMP-L2" u="1"/>
        <s v="Simulation production &amp; data processing software framework (IceProd), and simulation programs (detector response)" u="1"/>
        <s v="Flashers/Standard Candle" u="1"/>
        <s v="Muon reconstruction" u="1"/>
        <s v="Prepare and Evaluate Flasher Calibrations. Evaluate (DomCal) Calibration Runs and update Calibration constants" u="1"/>
        <s v="WIMP WG Co-Chair" u="1"/>
        <s v="IceCube Live C&amp;V" u="1"/>
        <s v="RFI" u="1"/>
        <s v="Support Detector M&amp;O" u="1"/>
        <s v="Track reconstruction" u="1"/>
        <s v="Flasher code development" u="1"/>
        <s v="Cascade data processing" u="1"/>
        <s v="ICB Member, UHECR’neutrino coordinator" u="1"/>
        <s v="Point Source WG Chair" u="1"/>
        <s v="PINGU Co-Lead" u="1"/>
        <s v="Standard Candle data analysis for calibrating DOM and ice" u="1"/>
        <s v="low level moun data verification (data/mc)" u="1"/>
        <s v="Online filter development &amp; testing" u="1"/>
        <s v="Monitoring (3 weeks)" u="1"/>
        <s v="Supernova DAQ and Simulation  tools" u="1"/>
        <s v="MasterClass (IceCube and NBI)" u="1"/>
        <s v="DOM simulation" u="1"/>
        <s v="Muon yield in EeV showers &amp; comparison w/ theoretical calculations " u="1"/>
        <s v="verification Deep Core data quality" u="1"/>
        <s v="PINGU R&amp;D and software coordinator" u="1"/>
        <s v="Development of noise cleaning for vuvuzela noise" u="1"/>
        <s v="LONI Grid computing" u="1"/>
        <s v="Cascade filters" u="1"/>
        <s v="IceAct calibration" u="1"/>
        <s v="Flasher Calibration" u="1"/>
        <s v="flat-ntuple; muon-bundle-reco; Snow correction for IceTop" u="1"/>
        <s v="BadDoms" u="1"/>
        <s v="IceCube Weekly call coordination " u="1"/>
        <s v="Lead in-ice high-energy extension" u="1"/>
        <s v="Deputy Monitoring Coordinator" u="1"/>
        <s v="EMI, Instrumentation, I/F" u="1"/>
        <s v="DOM CAL Maintenance" u="1"/>
        <s v="LE group coordinator" u="1"/>
        <s v="Gal Cen Filter, Data processing" u="1"/>
        <s v="Neutrino generation and systematics" u="1"/>
        <s v="Fall Collaboration Meeting" u="1"/>
        <s v="Simulation Programs: sim-services" u="1"/>
        <s v="Computing Infrastructure Management" u="1"/>
        <s v="Support the development of data warehouse software" u="1"/>
        <s v="Flasher Analysis" u="1"/>
        <s v="Vertical event filter" u="1"/>
        <s v="Generating background event simulation by Corsika" u="1"/>
        <s v="Monitoring IceCube Live integration" u="1"/>
        <s v="Geant Simulations &amp; Light yield" u="1"/>
      </sharedItems>
    </cacheField>
    <cacheField name="Source of Funds (U.S. Only)" numFmtId="0">
      <sharedItems containsBlank="1" count="6">
        <s v="NSF M&amp;O Core"/>
        <s v="US In-Kind"/>
        <s v="Base Grants"/>
        <m/>
        <s v="Non-US In-kind"/>
        <s v="Inst. In-Kind" u="1"/>
      </sharedItems>
    </cacheField>
    <cacheField name="NSF M&amp;O Core" numFmtId="0">
      <sharedItems containsString="0" containsBlank="1" containsNumber="1" minValue="0" maxValue="35.009999999999991" count="41">
        <n v="0.05"/>
        <m/>
        <n v="0.4"/>
        <n v="0.3"/>
        <n v="0.38"/>
        <n v="0.47"/>
        <n v="0.75"/>
        <n v="2.7299999999999995"/>
        <n v="0.25"/>
        <n v="0.2"/>
        <n v="0.15"/>
        <n v="1.0999999999999999"/>
        <n v="0.8"/>
        <n v="5.0799999999999992"/>
        <n v="0.65"/>
        <n v="0.45"/>
        <n v="1.5499999999999998"/>
        <n v="3"/>
        <n v="3.6"/>
        <n v="0.23"/>
        <n v="0.1"/>
        <n v="0.6"/>
        <n v="3.18"/>
        <n v="0"/>
        <n v="0.5"/>
        <n v="2.0499999999999998"/>
        <n v="0.7"/>
        <n v="1.5999999999999999"/>
        <n v="13.479999999999999"/>
        <n v="0.9"/>
        <n v="2.1999999999999997"/>
        <n v="1.3"/>
        <n v="1.6"/>
        <n v="0.55000000000000004"/>
        <n v="7.85"/>
        <n v="1"/>
        <n v="3.5"/>
        <n v="1.65"/>
        <n v="1.05"/>
        <n v="4.0500000000000007"/>
        <n v="35.009999999999991"/>
      </sharedItems>
    </cacheField>
    <cacheField name="NSF Base Grants" numFmtId="2">
      <sharedItems containsString="0" containsBlank="1" containsNumber="1" minValue="0" maxValue="6.5799999999999992"/>
    </cacheField>
    <cacheField name="U.S. Institutional In-Kind" numFmtId="2">
      <sharedItems containsString="0" containsBlank="1" containsNumber="1" minValue="0" maxValue="18.120000000000005"/>
    </cacheField>
    <cacheField name="Europe &amp; Asia Pacific In-Kind" numFmtId="2">
      <sharedItems containsString="0" containsBlank="1" containsNumber="1" minValue="0" maxValue="35.75"/>
    </cacheField>
    <cacheField name="Grand Total" numFmtId="2">
      <sharedItems containsSemiMixedTypes="0" containsString="0" containsNumber="1" minValue="0" maxValue="95.4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x v="0"/>
    <n v="33.175000000000004"/>
    <n v="15.540000000000001"/>
    <n v="7.4849999999999994"/>
    <n v="31.615000000000002"/>
  </r>
  <r>
    <x v="1"/>
    <n v="33.725000000000001"/>
    <n v="15.389999999999999"/>
    <n v="7.335"/>
    <n v="31.895"/>
  </r>
  <r>
    <x v="2"/>
    <n v="32.416333333333334"/>
    <n v="14.490000000000002"/>
    <n v="7.3516666666666666"/>
    <n v="31.295000000000002"/>
  </r>
  <r>
    <x v="3"/>
    <n v="31.032283333333336"/>
    <n v="14.296666666666665"/>
    <n v="8.1416666666666675"/>
    <n v="28.505000000000003"/>
  </r>
  <r>
    <x v="4"/>
    <n v="30.857283333333335"/>
    <n v="14.17"/>
    <n v="8.1716666666666669"/>
    <n v="27.024999999999999"/>
  </r>
  <r>
    <x v="5"/>
    <n v="31.507283333333302"/>
    <n v="12.83"/>
    <n v="8.2966666666666669"/>
    <n v="28.055"/>
  </r>
  <r>
    <x v="6"/>
    <n v="31.507283333333334"/>
    <n v="14.82"/>
    <n v="7.1366666666666667"/>
    <n v="29.87"/>
  </r>
</pivotCacheRecords>
</file>

<file path=xl/pivotCache/pivotCacheRecords2.xml><?xml version="1.0" encoding="utf-8"?>
<pivotCacheRecords xmlns="http://schemas.openxmlformats.org/spreadsheetml/2006/main" xmlns:r="http://schemas.openxmlformats.org/officeDocument/2006/relationships" count="581">
  <r>
    <x v="0"/>
    <x v="0"/>
    <x v="0"/>
    <x v="0"/>
    <x v="0"/>
    <x v="0"/>
    <x v="0"/>
    <x v="0"/>
    <x v="0"/>
    <m/>
    <m/>
    <m/>
    <n v="0.05"/>
  </r>
  <r>
    <x v="0"/>
    <x v="0"/>
    <x v="0"/>
    <x v="0"/>
    <x v="0"/>
    <x v="0"/>
    <x v="1"/>
    <x v="1"/>
    <x v="1"/>
    <m/>
    <n v="0.03"/>
    <m/>
    <n v="0.03"/>
  </r>
  <r>
    <x v="0"/>
    <x v="0"/>
    <x v="0"/>
    <x v="0"/>
    <x v="0"/>
    <x v="0"/>
    <x v="2"/>
    <x v="1"/>
    <x v="1"/>
    <m/>
    <n v="0.05"/>
    <m/>
    <n v="0.05"/>
  </r>
  <r>
    <x v="0"/>
    <x v="0"/>
    <x v="0"/>
    <x v="1"/>
    <x v="0"/>
    <x v="1"/>
    <x v="3"/>
    <x v="0"/>
    <x v="2"/>
    <m/>
    <m/>
    <m/>
    <n v="0.4"/>
  </r>
  <r>
    <x v="0"/>
    <x v="0"/>
    <x v="0"/>
    <x v="1"/>
    <x v="0"/>
    <x v="2"/>
    <x v="4"/>
    <x v="1"/>
    <x v="1"/>
    <m/>
    <n v="0.05"/>
    <m/>
    <n v="0.05"/>
  </r>
  <r>
    <x v="0"/>
    <x v="0"/>
    <x v="0"/>
    <x v="2"/>
    <x v="0"/>
    <x v="3"/>
    <x v="5"/>
    <x v="1"/>
    <x v="1"/>
    <m/>
    <n v="0.05"/>
    <m/>
    <n v="0.05"/>
  </r>
  <r>
    <x v="0"/>
    <x v="0"/>
    <x v="0"/>
    <x v="3"/>
    <x v="0"/>
    <x v="4"/>
    <x v="6"/>
    <x v="2"/>
    <x v="1"/>
    <n v="0.05"/>
    <m/>
    <m/>
    <n v="0.05"/>
  </r>
  <r>
    <x v="0"/>
    <x v="0"/>
    <x v="0"/>
    <x v="4"/>
    <x v="0"/>
    <x v="5"/>
    <x v="7"/>
    <x v="1"/>
    <x v="1"/>
    <m/>
    <n v="0.2"/>
    <m/>
    <n v="0.2"/>
  </r>
  <r>
    <x v="0"/>
    <x v="0"/>
    <x v="0"/>
    <x v="5"/>
    <x v="1"/>
    <x v="6"/>
    <x v="4"/>
    <x v="1"/>
    <x v="1"/>
    <m/>
    <n v="0.05"/>
    <m/>
    <n v="0.05"/>
  </r>
  <r>
    <x v="0"/>
    <x v="0"/>
    <x v="0"/>
    <x v="6"/>
    <x v="0"/>
    <x v="7"/>
    <x v="8"/>
    <x v="1"/>
    <x v="1"/>
    <m/>
    <n v="0.05"/>
    <m/>
    <n v="0.05"/>
  </r>
  <r>
    <x v="0"/>
    <x v="0"/>
    <x v="0"/>
    <x v="7"/>
    <x v="0"/>
    <x v="8"/>
    <x v="9"/>
    <x v="1"/>
    <x v="1"/>
    <m/>
    <n v="0.15"/>
    <m/>
    <n v="0.15"/>
  </r>
  <r>
    <x v="0"/>
    <x v="0"/>
    <x v="0"/>
    <x v="8"/>
    <x v="0"/>
    <x v="9"/>
    <x v="10"/>
    <x v="1"/>
    <x v="1"/>
    <m/>
    <n v="0.2"/>
    <m/>
    <n v="0.2"/>
  </r>
  <r>
    <x v="0"/>
    <x v="0"/>
    <x v="0"/>
    <x v="8"/>
    <x v="0"/>
    <x v="10"/>
    <x v="11"/>
    <x v="1"/>
    <x v="1"/>
    <m/>
    <n v="0.05"/>
    <m/>
    <n v="0.05"/>
  </r>
  <r>
    <x v="0"/>
    <x v="0"/>
    <x v="0"/>
    <x v="8"/>
    <x v="0"/>
    <x v="11"/>
    <x v="12"/>
    <x v="1"/>
    <x v="1"/>
    <m/>
    <n v="0.05"/>
    <m/>
    <n v="0.05"/>
  </r>
  <r>
    <x v="0"/>
    <x v="0"/>
    <x v="0"/>
    <x v="8"/>
    <x v="2"/>
    <x v="12"/>
    <x v="13"/>
    <x v="1"/>
    <x v="1"/>
    <m/>
    <n v="0.05"/>
    <m/>
    <n v="0.05"/>
  </r>
  <r>
    <x v="0"/>
    <x v="0"/>
    <x v="0"/>
    <x v="9"/>
    <x v="0"/>
    <x v="13"/>
    <x v="8"/>
    <x v="1"/>
    <x v="1"/>
    <m/>
    <n v="0.2"/>
    <m/>
    <n v="0.2"/>
  </r>
  <r>
    <x v="0"/>
    <x v="0"/>
    <x v="0"/>
    <x v="9"/>
    <x v="0"/>
    <x v="13"/>
    <x v="14"/>
    <x v="1"/>
    <x v="1"/>
    <m/>
    <n v="0.3"/>
    <m/>
    <n v="0.3"/>
  </r>
  <r>
    <x v="0"/>
    <x v="0"/>
    <x v="0"/>
    <x v="9"/>
    <x v="3"/>
    <x v="14"/>
    <x v="15"/>
    <x v="2"/>
    <x v="1"/>
    <n v="0.05"/>
    <m/>
    <m/>
    <n v="0.05"/>
  </r>
  <r>
    <x v="0"/>
    <x v="0"/>
    <x v="0"/>
    <x v="9"/>
    <x v="2"/>
    <x v="15"/>
    <x v="15"/>
    <x v="2"/>
    <x v="1"/>
    <n v="0.05"/>
    <m/>
    <m/>
    <n v="0.05"/>
  </r>
  <r>
    <x v="0"/>
    <x v="0"/>
    <x v="0"/>
    <x v="10"/>
    <x v="0"/>
    <x v="16"/>
    <x v="16"/>
    <x v="0"/>
    <x v="3"/>
    <m/>
    <m/>
    <m/>
    <n v="0.3"/>
  </r>
  <r>
    <x v="0"/>
    <x v="0"/>
    <x v="0"/>
    <x v="10"/>
    <x v="0"/>
    <x v="17"/>
    <x v="17"/>
    <x v="1"/>
    <x v="1"/>
    <m/>
    <n v="0.1"/>
    <m/>
    <n v="0.1"/>
  </r>
  <r>
    <x v="0"/>
    <x v="0"/>
    <x v="0"/>
    <x v="11"/>
    <x v="0"/>
    <x v="18"/>
    <x v="18"/>
    <x v="1"/>
    <x v="1"/>
    <m/>
    <n v="0.05"/>
    <m/>
    <n v="0.05"/>
  </r>
  <r>
    <x v="0"/>
    <x v="0"/>
    <x v="0"/>
    <x v="11"/>
    <x v="0"/>
    <x v="18"/>
    <x v="5"/>
    <x v="1"/>
    <x v="1"/>
    <m/>
    <n v="0.05"/>
    <m/>
    <n v="0.05"/>
  </r>
  <r>
    <x v="0"/>
    <x v="0"/>
    <x v="0"/>
    <x v="12"/>
    <x v="0"/>
    <x v="19"/>
    <x v="19"/>
    <x v="1"/>
    <x v="1"/>
    <m/>
    <n v="0.1"/>
    <m/>
    <n v="0.1"/>
  </r>
  <r>
    <x v="0"/>
    <x v="0"/>
    <x v="0"/>
    <x v="13"/>
    <x v="0"/>
    <x v="20"/>
    <x v="10"/>
    <x v="1"/>
    <x v="1"/>
    <m/>
    <n v="0.1"/>
    <m/>
    <n v="0.1"/>
  </r>
  <r>
    <x v="0"/>
    <x v="0"/>
    <x v="0"/>
    <x v="14"/>
    <x v="0"/>
    <x v="21"/>
    <x v="20"/>
    <x v="0"/>
    <x v="4"/>
    <m/>
    <m/>
    <m/>
    <n v="0.38"/>
  </r>
  <r>
    <x v="0"/>
    <x v="0"/>
    <x v="0"/>
    <x v="14"/>
    <x v="0"/>
    <x v="21"/>
    <x v="20"/>
    <x v="1"/>
    <x v="1"/>
    <m/>
    <n v="0.12"/>
    <m/>
    <n v="0.12"/>
  </r>
  <r>
    <x v="0"/>
    <x v="0"/>
    <x v="0"/>
    <x v="14"/>
    <x v="0"/>
    <x v="22"/>
    <x v="21"/>
    <x v="0"/>
    <x v="4"/>
    <m/>
    <m/>
    <m/>
    <n v="0.38"/>
  </r>
  <r>
    <x v="0"/>
    <x v="0"/>
    <x v="0"/>
    <x v="14"/>
    <x v="0"/>
    <x v="22"/>
    <x v="8"/>
    <x v="1"/>
    <x v="1"/>
    <m/>
    <n v="0.2"/>
    <m/>
    <n v="0.2"/>
  </r>
  <r>
    <x v="0"/>
    <x v="0"/>
    <x v="0"/>
    <x v="14"/>
    <x v="0"/>
    <x v="23"/>
    <x v="22"/>
    <x v="0"/>
    <x v="5"/>
    <m/>
    <m/>
    <m/>
    <n v="0.47"/>
  </r>
  <r>
    <x v="0"/>
    <x v="0"/>
    <x v="0"/>
    <x v="14"/>
    <x v="0"/>
    <x v="23"/>
    <x v="22"/>
    <x v="1"/>
    <x v="1"/>
    <m/>
    <n v="0.08"/>
    <m/>
    <n v="0.08"/>
  </r>
  <r>
    <x v="0"/>
    <x v="0"/>
    <x v="0"/>
    <x v="14"/>
    <x v="0"/>
    <x v="24"/>
    <x v="23"/>
    <x v="1"/>
    <x v="1"/>
    <m/>
    <n v="0.1"/>
    <m/>
    <n v="0.1"/>
  </r>
  <r>
    <x v="0"/>
    <x v="0"/>
    <x v="0"/>
    <x v="14"/>
    <x v="4"/>
    <x v="25"/>
    <x v="24"/>
    <x v="0"/>
    <x v="6"/>
    <m/>
    <m/>
    <m/>
    <n v="0.75"/>
  </r>
  <r>
    <x v="0"/>
    <x v="0"/>
    <x v="0"/>
    <x v="15"/>
    <x v="5"/>
    <x v="26"/>
    <x v="25"/>
    <x v="3"/>
    <x v="7"/>
    <n v="0.15000000000000002"/>
    <n v="2.3800000000000008"/>
    <m/>
    <n v="5.26"/>
  </r>
  <r>
    <x v="0"/>
    <x v="0"/>
    <x v="1"/>
    <x v="16"/>
    <x v="0"/>
    <x v="27"/>
    <x v="26"/>
    <x v="4"/>
    <x v="1"/>
    <m/>
    <m/>
    <n v="0.5"/>
    <n v="0.5"/>
  </r>
  <r>
    <x v="0"/>
    <x v="0"/>
    <x v="1"/>
    <x v="16"/>
    <x v="0"/>
    <x v="27"/>
    <x v="8"/>
    <x v="4"/>
    <x v="1"/>
    <m/>
    <m/>
    <n v="0.2"/>
    <n v="0.2"/>
  </r>
  <r>
    <x v="0"/>
    <x v="0"/>
    <x v="1"/>
    <x v="17"/>
    <x v="0"/>
    <x v="28"/>
    <x v="27"/>
    <x v="4"/>
    <x v="1"/>
    <m/>
    <m/>
    <n v="0.1"/>
    <n v="0.1"/>
  </r>
  <r>
    <x v="0"/>
    <x v="0"/>
    <x v="1"/>
    <x v="18"/>
    <x v="0"/>
    <x v="29"/>
    <x v="8"/>
    <x v="4"/>
    <x v="1"/>
    <m/>
    <m/>
    <n v="0.1"/>
    <n v="0.1"/>
  </r>
  <r>
    <x v="0"/>
    <x v="0"/>
    <x v="1"/>
    <x v="19"/>
    <x v="0"/>
    <x v="30"/>
    <x v="28"/>
    <x v="4"/>
    <x v="1"/>
    <m/>
    <m/>
    <n v="0.1"/>
    <n v="0.1"/>
  </r>
  <r>
    <x v="0"/>
    <x v="0"/>
    <x v="1"/>
    <x v="18"/>
    <x v="0"/>
    <x v="31"/>
    <x v="29"/>
    <x v="4"/>
    <x v="1"/>
    <m/>
    <m/>
    <n v="0.25"/>
    <n v="0.25"/>
  </r>
  <r>
    <x v="0"/>
    <x v="0"/>
    <x v="1"/>
    <x v="18"/>
    <x v="0"/>
    <x v="31"/>
    <x v="8"/>
    <x v="4"/>
    <x v="1"/>
    <m/>
    <m/>
    <n v="0.1"/>
    <n v="0.1"/>
  </r>
  <r>
    <x v="0"/>
    <x v="0"/>
    <x v="1"/>
    <x v="18"/>
    <x v="3"/>
    <x v="32"/>
    <x v="13"/>
    <x v="4"/>
    <x v="1"/>
    <m/>
    <m/>
    <n v="0.1"/>
    <n v="0.1"/>
  </r>
  <r>
    <x v="0"/>
    <x v="0"/>
    <x v="1"/>
    <x v="18"/>
    <x v="3"/>
    <x v="33"/>
    <x v="13"/>
    <x v="4"/>
    <x v="1"/>
    <m/>
    <m/>
    <n v="0.1"/>
    <n v="0.1"/>
  </r>
  <r>
    <x v="0"/>
    <x v="0"/>
    <x v="1"/>
    <x v="20"/>
    <x v="0"/>
    <x v="34"/>
    <x v="30"/>
    <x v="4"/>
    <x v="1"/>
    <m/>
    <m/>
    <n v="0.15"/>
    <n v="0.15"/>
  </r>
  <r>
    <x v="0"/>
    <x v="0"/>
    <x v="1"/>
    <x v="21"/>
    <x v="0"/>
    <x v="35"/>
    <x v="10"/>
    <x v="4"/>
    <x v="1"/>
    <m/>
    <m/>
    <n v="0.2"/>
    <n v="0.2"/>
  </r>
  <r>
    <x v="0"/>
    <x v="0"/>
    <x v="1"/>
    <x v="22"/>
    <x v="0"/>
    <x v="36"/>
    <x v="10"/>
    <x v="4"/>
    <x v="1"/>
    <m/>
    <m/>
    <n v="0.2"/>
    <n v="0.2"/>
  </r>
  <r>
    <x v="0"/>
    <x v="0"/>
    <x v="1"/>
    <x v="23"/>
    <x v="0"/>
    <x v="37"/>
    <x v="11"/>
    <x v="4"/>
    <x v="1"/>
    <m/>
    <m/>
    <n v="0.1"/>
    <n v="0.1"/>
  </r>
  <r>
    <x v="0"/>
    <x v="0"/>
    <x v="1"/>
    <x v="24"/>
    <x v="0"/>
    <x v="38"/>
    <x v="27"/>
    <x v="4"/>
    <x v="1"/>
    <m/>
    <m/>
    <n v="0.1"/>
    <n v="0.1"/>
  </r>
  <r>
    <x v="0"/>
    <x v="0"/>
    <x v="1"/>
    <x v="25"/>
    <x v="0"/>
    <x v="39"/>
    <x v="5"/>
    <x v="4"/>
    <x v="1"/>
    <m/>
    <m/>
    <n v="0.05"/>
    <n v="0.05"/>
  </r>
  <r>
    <x v="0"/>
    <x v="0"/>
    <x v="1"/>
    <x v="25"/>
    <x v="0"/>
    <x v="40"/>
    <x v="5"/>
    <x v="4"/>
    <x v="1"/>
    <m/>
    <m/>
    <n v="0.05"/>
    <n v="0.05"/>
  </r>
  <r>
    <x v="0"/>
    <x v="0"/>
    <x v="1"/>
    <x v="25"/>
    <x v="0"/>
    <x v="39"/>
    <x v="31"/>
    <x v="4"/>
    <x v="1"/>
    <m/>
    <m/>
    <n v="0.1"/>
    <n v="0.1"/>
  </r>
  <r>
    <x v="0"/>
    <x v="0"/>
    <x v="1"/>
    <x v="25"/>
    <x v="0"/>
    <x v="41"/>
    <x v="32"/>
    <x v="4"/>
    <x v="1"/>
    <m/>
    <m/>
    <n v="0.1"/>
    <n v="0.1"/>
  </r>
  <r>
    <x v="0"/>
    <x v="0"/>
    <x v="1"/>
    <x v="26"/>
    <x v="0"/>
    <x v="42"/>
    <x v="5"/>
    <x v="4"/>
    <x v="1"/>
    <m/>
    <m/>
    <n v="0.05"/>
    <n v="0.05"/>
  </r>
  <r>
    <x v="0"/>
    <x v="0"/>
    <x v="1"/>
    <x v="26"/>
    <x v="0"/>
    <x v="42"/>
    <x v="11"/>
    <x v="4"/>
    <x v="1"/>
    <m/>
    <m/>
    <n v="0.1"/>
    <n v="0.1"/>
  </r>
  <r>
    <x v="0"/>
    <x v="0"/>
    <x v="1"/>
    <x v="26"/>
    <x v="0"/>
    <x v="43"/>
    <x v="33"/>
    <x v="4"/>
    <x v="1"/>
    <m/>
    <m/>
    <n v="0.05"/>
    <n v="0.05"/>
  </r>
  <r>
    <x v="0"/>
    <x v="0"/>
    <x v="1"/>
    <x v="27"/>
    <x v="0"/>
    <x v="44"/>
    <x v="11"/>
    <x v="4"/>
    <x v="1"/>
    <m/>
    <m/>
    <n v="0.1"/>
    <n v="0.1"/>
  </r>
  <r>
    <x v="0"/>
    <x v="0"/>
    <x v="1"/>
    <x v="27"/>
    <x v="0"/>
    <x v="44"/>
    <x v="5"/>
    <x v="4"/>
    <x v="1"/>
    <m/>
    <m/>
    <n v="0.05"/>
    <n v="0.05"/>
  </r>
  <r>
    <x v="0"/>
    <x v="0"/>
    <x v="1"/>
    <x v="28"/>
    <x v="0"/>
    <x v="45"/>
    <x v="10"/>
    <x v="4"/>
    <x v="1"/>
    <m/>
    <m/>
    <n v="0.2"/>
    <n v="0.2"/>
  </r>
  <r>
    <x v="0"/>
    <x v="0"/>
    <x v="1"/>
    <x v="28"/>
    <x v="0"/>
    <x v="45"/>
    <x v="34"/>
    <x v="4"/>
    <x v="1"/>
    <m/>
    <m/>
    <n v="0.2"/>
    <n v="0.2"/>
  </r>
  <r>
    <x v="0"/>
    <x v="0"/>
    <x v="1"/>
    <x v="29"/>
    <x v="0"/>
    <x v="46"/>
    <x v="8"/>
    <x v="4"/>
    <x v="1"/>
    <m/>
    <m/>
    <n v="0.2"/>
    <n v="0.2"/>
  </r>
  <r>
    <x v="0"/>
    <x v="0"/>
    <x v="1"/>
    <x v="29"/>
    <x v="0"/>
    <x v="47"/>
    <x v="11"/>
    <x v="4"/>
    <x v="1"/>
    <m/>
    <m/>
    <n v="0.1"/>
    <n v="0.1"/>
  </r>
  <r>
    <x v="0"/>
    <x v="0"/>
    <x v="1"/>
    <x v="30"/>
    <x v="0"/>
    <x v="48"/>
    <x v="10"/>
    <x v="4"/>
    <x v="1"/>
    <m/>
    <m/>
    <n v="0.2"/>
    <n v="0.2"/>
  </r>
  <r>
    <x v="0"/>
    <x v="0"/>
    <x v="1"/>
    <x v="30"/>
    <x v="0"/>
    <x v="49"/>
    <x v="35"/>
    <x v="4"/>
    <x v="1"/>
    <m/>
    <m/>
    <n v="0.1"/>
    <n v="0.1"/>
  </r>
  <r>
    <x v="0"/>
    <x v="0"/>
    <x v="1"/>
    <x v="31"/>
    <x v="0"/>
    <x v="50"/>
    <x v="11"/>
    <x v="4"/>
    <x v="1"/>
    <m/>
    <m/>
    <n v="0.1"/>
    <n v="0.1"/>
  </r>
  <r>
    <x v="0"/>
    <x v="0"/>
    <x v="1"/>
    <x v="32"/>
    <x v="0"/>
    <x v="51"/>
    <x v="36"/>
    <x v="4"/>
    <x v="1"/>
    <m/>
    <m/>
    <n v="0.25"/>
    <n v="0.25"/>
  </r>
  <r>
    <x v="0"/>
    <x v="0"/>
    <x v="1"/>
    <x v="33"/>
    <x v="5"/>
    <x v="26"/>
    <x v="25"/>
    <x v="3"/>
    <x v="1"/>
    <m/>
    <m/>
    <n v="4.3000000000000007"/>
    <n v="4.3000000000000007"/>
  </r>
  <r>
    <x v="0"/>
    <x v="0"/>
    <x v="2"/>
    <x v="34"/>
    <x v="5"/>
    <x v="26"/>
    <x v="25"/>
    <x v="3"/>
    <x v="7"/>
    <n v="0.15000000000000002"/>
    <n v="2.3800000000000008"/>
    <n v="4.3000000000000007"/>
    <n v="9.56"/>
  </r>
  <r>
    <x v="0"/>
    <x v="1"/>
    <x v="0"/>
    <x v="5"/>
    <x v="1"/>
    <x v="52"/>
    <x v="37"/>
    <x v="1"/>
    <x v="1"/>
    <m/>
    <n v="0.15"/>
    <m/>
    <n v="0.15"/>
  </r>
  <r>
    <x v="0"/>
    <x v="1"/>
    <x v="0"/>
    <x v="35"/>
    <x v="0"/>
    <x v="53"/>
    <x v="38"/>
    <x v="1"/>
    <x v="1"/>
    <m/>
    <n v="0.45"/>
    <m/>
    <n v="0.45"/>
  </r>
  <r>
    <x v="0"/>
    <x v="1"/>
    <x v="0"/>
    <x v="9"/>
    <x v="0"/>
    <x v="54"/>
    <x v="39"/>
    <x v="1"/>
    <x v="1"/>
    <m/>
    <n v="0.2"/>
    <m/>
    <n v="0.2"/>
  </r>
  <r>
    <x v="0"/>
    <x v="1"/>
    <x v="0"/>
    <x v="9"/>
    <x v="1"/>
    <x v="55"/>
    <x v="39"/>
    <x v="2"/>
    <x v="1"/>
    <n v="0.25"/>
    <m/>
    <m/>
    <n v="0.25"/>
  </r>
  <r>
    <x v="0"/>
    <x v="1"/>
    <x v="0"/>
    <x v="14"/>
    <x v="3"/>
    <x v="56"/>
    <x v="40"/>
    <x v="0"/>
    <x v="8"/>
    <m/>
    <m/>
    <m/>
    <n v="0.25"/>
  </r>
  <r>
    <x v="0"/>
    <x v="1"/>
    <x v="0"/>
    <x v="14"/>
    <x v="3"/>
    <x v="56"/>
    <x v="41"/>
    <x v="0"/>
    <x v="8"/>
    <m/>
    <m/>
    <m/>
    <n v="0.25"/>
  </r>
  <r>
    <x v="0"/>
    <x v="1"/>
    <x v="0"/>
    <x v="14"/>
    <x v="6"/>
    <x v="57"/>
    <x v="42"/>
    <x v="0"/>
    <x v="8"/>
    <m/>
    <m/>
    <m/>
    <n v="0.25"/>
  </r>
  <r>
    <x v="0"/>
    <x v="1"/>
    <x v="0"/>
    <x v="14"/>
    <x v="6"/>
    <x v="58"/>
    <x v="43"/>
    <x v="0"/>
    <x v="9"/>
    <m/>
    <m/>
    <m/>
    <n v="0.2"/>
  </r>
  <r>
    <x v="0"/>
    <x v="1"/>
    <x v="0"/>
    <x v="14"/>
    <x v="7"/>
    <x v="59"/>
    <x v="44"/>
    <x v="0"/>
    <x v="10"/>
    <m/>
    <m/>
    <m/>
    <n v="0.15"/>
  </r>
  <r>
    <x v="0"/>
    <x v="1"/>
    <x v="0"/>
    <x v="15"/>
    <x v="5"/>
    <x v="26"/>
    <x v="25"/>
    <x v="3"/>
    <x v="11"/>
    <n v="0.25"/>
    <n v="0.8"/>
    <m/>
    <n v="2.15"/>
  </r>
  <r>
    <x v="0"/>
    <x v="1"/>
    <x v="1"/>
    <x v="18"/>
    <x v="0"/>
    <x v="60"/>
    <x v="45"/>
    <x v="4"/>
    <x v="1"/>
    <m/>
    <m/>
    <n v="0.2"/>
    <n v="0.2"/>
  </r>
  <r>
    <x v="0"/>
    <x v="1"/>
    <x v="1"/>
    <x v="18"/>
    <x v="1"/>
    <x v="61"/>
    <x v="46"/>
    <x v="4"/>
    <x v="1"/>
    <m/>
    <m/>
    <n v="0.5"/>
    <n v="0.5"/>
  </r>
  <r>
    <x v="0"/>
    <x v="1"/>
    <x v="1"/>
    <x v="24"/>
    <x v="2"/>
    <x v="62"/>
    <x v="47"/>
    <x v="4"/>
    <x v="1"/>
    <m/>
    <m/>
    <n v="0.15"/>
    <n v="0.15"/>
  </r>
  <r>
    <x v="0"/>
    <x v="1"/>
    <x v="1"/>
    <x v="36"/>
    <x v="3"/>
    <x v="63"/>
    <x v="48"/>
    <x v="4"/>
    <x v="1"/>
    <m/>
    <m/>
    <n v="0.05"/>
    <n v="0.05"/>
  </r>
  <r>
    <x v="0"/>
    <x v="1"/>
    <x v="1"/>
    <x v="33"/>
    <x v="5"/>
    <x v="26"/>
    <x v="25"/>
    <x v="3"/>
    <x v="1"/>
    <m/>
    <m/>
    <n v="0.9"/>
    <n v="0.9"/>
  </r>
  <r>
    <x v="0"/>
    <x v="1"/>
    <x v="2"/>
    <x v="34"/>
    <x v="5"/>
    <x v="26"/>
    <x v="25"/>
    <x v="3"/>
    <x v="11"/>
    <n v="0.25"/>
    <n v="0.8"/>
    <n v="0.9"/>
    <n v="3.05"/>
  </r>
  <r>
    <x v="0"/>
    <x v="2"/>
    <x v="0"/>
    <x v="14"/>
    <x v="7"/>
    <x v="59"/>
    <x v="49"/>
    <x v="0"/>
    <x v="9"/>
    <m/>
    <m/>
    <m/>
    <n v="0.2"/>
  </r>
  <r>
    <x v="0"/>
    <x v="2"/>
    <x v="0"/>
    <x v="15"/>
    <x v="5"/>
    <x v="26"/>
    <x v="25"/>
    <x v="3"/>
    <x v="9"/>
    <m/>
    <m/>
    <m/>
    <n v="0.2"/>
  </r>
  <r>
    <x v="0"/>
    <x v="2"/>
    <x v="2"/>
    <x v="34"/>
    <x v="5"/>
    <x v="26"/>
    <x v="25"/>
    <x v="3"/>
    <x v="9"/>
    <n v="0"/>
    <n v="0"/>
    <m/>
    <n v="0.2"/>
  </r>
  <r>
    <x v="0"/>
    <x v="3"/>
    <x v="0"/>
    <x v="35"/>
    <x v="0"/>
    <x v="53"/>
    <x v="50"/>
    <x v="1"/>
    <x v="1"/>
    <m/>
    <n v="0.05"/>
    <m/>
    <n v="0.05"/>
  </r>
  <r>
    <x v="0"/>
    <x v="3"/>
    <x v="0"/>
    <x v="5"/>
    <x v="1"/>
    <x v="64"/>
    <x v="51"/>
    <x v="1"/>
    <x v="1"/>
    <m/>
    <n v="0.2"/>
    <m/>
    <n v="0.2"/>
  </r>
  <r>
    <x v="0"/>
    <x v="3"/>
    <x v="0"/>
    <x v="6"/>
    <x v="0"/>
    <x v="7"/>
    <x v="50"/>
    <x v="1"/>
    <x v="1"/>
    <m/>
    <n v="0.05"/>
    <m/>
    <n v="0.05"/>
  </r>
  <r>
    <x v="0"/>
    <x v="3"/>
    <x v="0"/>
    <x v="6"/>
    <x v="1"/>
    <x v="65"/>
    <x v="52"/>
    <x v="1"/>
    <x v="1"/>
    <m/>
    <n v="0.1"/>
    <m/>
    <n v="0.1"/>
  </r>
  <r>
    <x v="0"/>
    <x v="3"/>
    <x v="0"/>
    <x v="6"/>
    <x v="1"/>
    <x v="66"/>
    <x v="53"/>
    <x v="1"/>
    <x v="1"/>
    <m/>
    <n v="0.05"/>
    <m/>
    <n v="0.05"/>
  </r>
  <r>
    <x v="0"/>
    <x v="3"/>
    <x v="0"/>
    <x v="6"/>
    <x v="1"/>
    <x v="67"/>
    <x v="53"/>
    <x v="1"/>
    <x v="1"/>
    <m/>
    <n v="0.05"/>
    <m/>
    <n v="0.05"/>
  </r>
  <r>
    <x v="0"/>
    <x v="3"/>
    <x v="0"/>
    <x v="11"/>
    <x v="0"/>
    <x v="18"/>
    <x v="53"/>
    <x v="1"/>
    <x v="1"/>
    <m/>
    <n v="0.05"/>
    <m/>
    <n v="0.05"/>
  </r>
  <r>
    <x v="0"/>
    <x v="3"/>
    <x v="0"/>
    <x v="13"/>
    <x v="0"/>
    <x v="20"/>
    <x v="54"/>
    <x v="1"/>
    <x v="1"/>
    <m/>
    <n v="0.08"/>
    <m/>
    <n v="0.08"/>
  </r>
  <r>
    <x v="0"/>
    <x v="3"/>
    <x v="0"/>
    <x v="12"/>
    <x v="0"/>
    <x v="19"/>
    <x v="55"/>
    <x v="1"/>
    <x v="1"/>
    <m/>
    <n v="0.05"/>
    <m/>
    <n v="0.05"/>
  </r>
  <r>
    <x v="0"/>
    <x v="3"/>
    <x v="0"/>
    <x v="10"/>
    <x v="0"/>
    <x v="17"/>
    <x v="56"/>
    <x v="1"/>
    <x v="1"/>
    <m/>
    <n v="0.05"/>
    <m/>
    <n v="0.05"/>
  </r>
  <r>
    <x v="0"/>
    <x v="3"/>
    <x v="0"/>
    <x v="37"/>
    <x v="0"/>
    <x v="68"/>
    <x v="10"/>
    <x v="1"/>
    <x v="1"/>
    <m/>
    <n v="0.1"/>
    <m/>
    <n v="0.1"/>
  </r>
  <r>
    <x v="0"/>
    <x v="3"/>
    <x v="0"/>
    <x v="9"/>
    <x v="0"/>
    <x v="69"/>
    <x v="50"/>
    <x v="1"/>
    <x v="1"/>
    <m/>
    <n v="0.1"/>
    <m/>
    <n v="0.1"/>
  </r>
  <r>
    <x v="0"/>
    <x v="3"/>
    <x v="0"/>
    <x v="38"/>
    <x v="0"/>
    <x v="70"/>
    <x v="57"/>
    <x v="1"/>
    <x v="1"/>
    <m/>
    <n v="0.05"/>
    <m/>
    <n v="0.05"/>
  </r>
  <r>
    <x v="0"/>
    <x v="3"/>
    <x v="0"/>
    <x v="14"/>
    <x v="4"/>
    <x v="71"/>
    <x v="58"/>
    <x v="0"/>
    <x v="6"/>
    <m/>
    <m/>
    <m/>
    <n v="0.75"/>
  </r>
  <r>
    <x v="0"/>
    <x v="3"/>
    <x v="0"/>
    <x v="1"/>
    <x v="0"/>
    <x v="1"/>
    <x v="59"/>
    <x v="1"/>
    <x v="1"/>
    <m/>
    <n v="0.1"/>
    <m/>
    <n v="0.1"/>
  </r>
  <r>
    <x v="0"/>
    <x v="3"/>
    <x v="0"/>
    <x v="1"/>
    <x v="0"/>
    <x v="1"/>
    <x v="60"/>
    <x v="0"/>
    <x v="0"/>
    <m/>
    <m/>
    <m/>
    <n v="0.05"/>
  </r>
  <r>
    <x v="0"/>
    <x v="3"/>
    <x v="0"/>
    <x v="15"/>
    <x v="5"/>
    <x v="26"/>
    <x v="25"/>
    <x v="3"/>
    <x v="12"/>
    <n v="0"/>
    <n v="1.08"/>
    <m/>
    <n v="1.8800000000000001"/>
  </r>
  <r>
    <x v="0"/>
    <x v="3"/>
    <x v="1"/>
    <x v="18"/>
    <x v="1"/>
    <x v="72"/>
    <x v="61"/>
    <x v="4"/>
    <x v="1"/>
    <m/>
    <m/>
    <n v="0.1"/>
    <n v="0.1"/>
  </r>
  <r>
    <x v="0"/>
    <x v="3"/>
    <x v="1"/>
    <x v="18"/>
    <x v="1"/>
    <x v="73"/>
    <x v="61"/>
    <x v="4"/>
    <x v="1"/>
    <m/>
    <m/>
    <n v="0.1"/>
    <n v="0.1"/>
  </r>
  <r>
    <x v="0"/>
    <x v="3"/>
    <x v="1"/>
    <x v="20"/>
    <x v="0"/>
    <x v="34"/>
    <x v="62"/>
    <x v="4"/>
    <x v="1"/>
    <m/>
    <m/>
    <n v="0.1"/>
    <n v="0.1"/>
  </r>
  <r>
    <x v="0"/>
    <x v="3"/>
    <x v="1"/>
    <x v="20"/>
    <x v="1"/>
    <x v="74"/>
    <x v="63"/>
    <x v="4"/>
    <x v="1"/>
    <m/>
    <m/>
    <n v="0.05"/>
    <n v="0.05"/>
  </r>
  <r>
    <x v="0"/>
    <x v="3"/>
    <x v="1"/>
    <x v="20"/>
    <x v="1"/>
    <x v="75"/>
    <x v="64"/>
    <x v="4"/>
    <x v="1"/>
    <m/>
    <m/>
    <n v="0.05"/>
    <n v="0.05"/>
  </r>
  <r>
    <x v="0"/>
    <x v="3"/>
    <x v="1"/>
    <x v="32"/>
    <x v="1"/>
    <x v="76"/>
    <x v="65"/>
    <x v="4"/>
    <x v="1"/>
    <m/>
    <m/>
    <n v="0.25"/>
    <n v="0.25"/>
  </r>
  <r>
    <x v="0"/>
    <x v="3"/>
    <x v="1"/>
    <x v="22"/>
    <x v="2"/>
    <x v="77"/>
    <x v="66"/>
    <x v="4"/>
    <x v="1"/>
    <m/>
    <m/>
    <n v="0.1"/>
    <n v="0.1"/>
  </r>
  <r>
    <x v="0"/>
    <x v="3"/>
    <x v="1"/>
    <x v="23"/>
    <x v="0"/>
    <x v="37"/>
    <x v="67"/>
    <x v="4"/>
    <x v="1"/>
    <m/>
    <m/>
    <n v="0.05"/>
    <n v="0.05"/>
  </r>
  <r>
    <x v="0"/>
    <x v="3"/>
    <x v="1"/>
    <x v="27"/>
    <x v="0"/>
    <x v="44"/>
    <x v="50"/>
    <x v="4"/>
    <x v="1"/>
    <m/>
    <m/>
    <n v="0.05"/>
    <n v="0.05"/>
  </r>
  <r>
    <x v="0"/>
    <x v="3"/>
    <x v="1"/>
    <x v="29"/>
    <x v="0"/>
    <x v="78"/>
    <x v="50"/>
    <x v="4"/>
    <x v="1"/>
    <m/>
    <m/>
    <n v="0.05"/>
    <n v="0.05"/>
  </r>
  <r>
    <x v="0"/>
    <x v="3"/>
    <x v="1"/>
    <x v="29"/>
    <x v="0"/>
    <x v="46"/>
    <x v="50"/>
    <x v="4"/>
    <x v="1"/>
    <m/>
    <m/>
    <n v="0.05"/>
    <n v="0.05"/>
  </r>
  <r>
    <x v="0"/>
    <x v="3"/>
    <x v="1"/>
    <x v="30"/>
    <x v="1"/>
    <x v="79"/>
    <x v="50"/>
    <x v="4"/>
    <x v="1"/>
    <m/>
    <m/>
    <n v="0.1"/>
    <n v="0.1"/>
  </r>
  <r>
    <x v="0"/>
    <x v="3"/>
    <x v="1"/>
    <x v="30"/>
    <x v="1"/>
    <x v="80"/>
    <x v="50"/>
    <x v="4"/>
    <x v="1"/>
    <m/>
    <m/>
    <n v="0.1"/>
    <n v="0.1"/>
  </r>
  <r>
    <x v="0"/>
    <x v="3"/>
    <x v="1"/>
    <x v="24"/>
    <x v="0"/>
    <x v="38"/>
    <x v="50"/>
    <x v="4"/>
    <x v="1"/>
    <m/>
    <m/>
    <n v="0.05"/>
    <n v="0.05"/>
  </r>
  <r>
    <x v="0"/>
    <x v="3"/>
    <x v="1"/>
    <x v="33"/>
    <x v="8"/>
    <x v="81"/>
    <x v="25"/>
    <x v="3"/>
    <x v="1"/>
    <m/>
    <m/>
    <n v="1.2000000000000004"/>
    <n v="1.2000000000000004"/>
  </r>
  <r>
    <x v="0"/>
    <x v="3"/>
    <x v="2"/>
    <x v="34"/>
    <x v="5"/>
    <x v="26"/>
    <x v="25"/>
    <x v="3"/>
    <x v="12"/>
    <n v="0"/>
    <n v="1.08"/>
    <n v="1.2000000000000004"/>
    <n v="3.0800000000000005"/>
  </r>
  <r>
    <x v="0"/>
    <x v="4"/>
    <x v="0"/>
    <x v="14"/>
    <x v="4"/>
    <x v="82"/>
    <x v="68"/>
    <x v="0"/>
    <x v="8"/>
    <m/>
    <m/>
    <m/>
    <n v="0.25"/>
  </r>
  <r>
    <x v="0"/>
    <x v="4"/>
    <x v="0"/>
    <x v="15"/>
    <x v="5"/>
    <x v="26"/>
    <x v="25"/>
    <x v="3"/>
    <x v="8"/>
    <n v="0"/>
    <n v="0"/>
    <m/>
    <n v="0.25"/>
  </r>
  <r>
    <x v="0"/>
    <x v="4"/>
    <x v="2"/>
    <x v="34"/>
    <x v="5"/>
    <x v="26"/>
    <x v="25"/>
    <x v="3"/>
    <x v="8"/>
    <n v="0"/>
    <n v="0"/>
    <m/>
    <n v="0.25"/>
  </r>
  <r>
    <x v="0"/>
    <x v="5"/>
    <x v="3"/>
    <x v="34"/>
    <x v="5"/>
    <x v="26"/>
    <x v="25"/>
    <x v="3"/>
    <x v="13"/>
    <n v="0.4"/>
    <n v="4.2600000000000007"/>
    <n v="6.4000000000000012"/>
    <n v="16.14"/>
  </r>
  <r>
    <x v="1"/>
    <x v="6"/>
    <x v="0"/>
    <x v="14"/>
    <x v="3"/>
    <x v="83"/>
    <x v="69"/>
    <x v="0"/>
    <x v="14"/>
    <m/>
    <m/>
    <m/>
    <n v="0.65"/>
  </r>
  <r>
    <x v="1"/>
    <x v="6"/>
    <x v="0"/>
    <x v="14"/>
    <x v="3"/>
    <x v="84"/>
    <x v="70"/>
    <x v="0"/>
    <x v="3"/>
    <m/>
    <m/>
    <m/>
    <n v="0.3"/>
  </r>
  <r>
    <x v="1"/>
    <x v="6"/>
    <x v="0"/>
    <x v="14"/>
    <x v="7"/>
    <x v="59"/>
    <x v="71"/>
    <x v="0"/>
    <x v="10"/>
    <m/>
    <m/>
    <m/>
    <n v="0.15"/>
  </r>
  <r>
    <x v="1"/>
    <x v="6"/>
    <x v="0"/>
    <x v="9"/>
    <x v="2"/>
    <x v="15"/>
    <x v="72"/>
    <x v="0"/>
    <x v="15"/>
    <m/>
    <m/>
    <m/>
    <n v="0.45"/>
  </r>
  <r>
    <x v="1"/>
    <x v="6"/>
    <x v="0"/>
    <x v="15"/>
    <x v="5"/>
    <x v="26"/>
    <x v="25"/>
    <x v="3"/>
    <x v="16"/>
    <n v="0"/>
    <n v="0"/>
    <m/>
    <n v="1.5499999999999998"/>
  </r>
  <r>
    <x v="1"/>
    <x v="6"/>
    <x v="1"/>
    <x v="39"/>
    <x v="1"/>
    <x v="85"/>
    <x v="73"/>
    <x v="4"/>
    <x v="1"/>
    <m/>
    <m/>
    <n v="0.1"/>
    <n v="0.1"/>
  </r>
  <r>
    <x v="1"/>
    <x v="6"/>
    <x v="1"/>
    <x v="33"/>
    <x v="8"/>
    <x v="81"/>
    <x v="25"/>
    <x v="3"/>
    <x v="1"/>
    <m/>
    <m/>
    <n v="0.1"/>
    <n v="0.1"/>
  </r>
  <r>
    <x v="1"/>
    <x v="6"/>
    <x v="2"/>
    <x v="40"/>
    <x v="5"/>
    <x v="26"/>
    <x v="25"/>
    <x v="3"/>
    <x v="16"/>
    <n v="0"/>
    <n v="0"/>
    <n v="0.1"/>
    <n v="1.65"/>
  </r>
  <r>
    <x v="1"/>
    <x v="7"/>
    <x v="0"/>
    <x v="14"/>
    <x v="9"/>
    <x v="86"/>
    <x v="74"/>
    <x v="0"/>
    <x v="9"/>
    <m/>
    <m/>
    <m/>
    <n v="0.2"/>
  </r>
  <r>
    <x v="1"/>
    <x v="7"/>
    <x v="0"/>
    <x v="14"/>
    <x v="3"/>
    <x v="87"/>
    <x v="75"/>
    <x v="0"/>
    <x v="2"/>
    <m/>
    <m/>
    <m/>
    <n v="0.4"/>
  </r>
  <r>
    <x v="1"/>
    <x v="7"/>
    <x v="0"/>
    <x v="14"/>
    <x v="10"/>
    <x v="88"/>
    <x v="76"/>
    <x v="0"/>
    <x v="17"/>
    <m/>
    <m/>
    <m/>
    <n v="3"/>
  </r>
  <r>
    <x v="1"/>
    <x v="7"/>
    <x v="0"/>
    <x v="15"/>
    <x v="5"/>
    <x v="26"/>
    <x v="25"/>
    <x v="3"/>
    <x v="18"/>
    <n v="0"/>
    <n v="0"/>
    <n v="0"/>
    <n v="3.6"/>
  </r>
  <r>
    <x v="1"/>
    <x v="7"/>
    <x v="2"/>
    <x v="34"/>
    <x v="5"/>
    <x v="26"/>
    <x v="25"/>
    <x v="3"/>
    <x v="18"/>
    <n v="0"/>
    <n v="0"/>
    <m/>
    <n v="3.6"/>
  </r>
  <r>
    <x v="1"/>
    <x v="8"/>
    <x v="0"/>
    <x v="0"/>
    <x v="6"/>
    <x v="89"/>
    <x v="77"/>
    <x v="0"/>
    <x v="10"/>
    <m/>
    <m/>
    <m/>
    <n v="0.15"/>
  </r>
  <r>
    <x v="1"/>
    <x v="8"/>
    <x v="0"/>
    <x v="35"/>
    <x v="3"/>
    <x v="90"/>
    <x v="78"/>
    <x v="0"/>
    <x v="19"/>
    <m/>
    <m/>
    <m/>
    <n v="0.23"/>
  </r>
  <r>
    <x v="1"/>
    <x v="8"/>
    <x v="0"/>
    <x v="35"/>
    <x v="2"/>
    <x v="91"/>
    <x v="78"/>
    <x v="0"/>
    <x v="9"/>
    <m/>
    <m/>
    <m/>
    <n v="0.2"/>
  </r>
  <r>
    <x v="1"/>
    <x v="8"/>
    <x v="0"/>
    <x v="35"/>
    <x v="1"/>
    <x v="92"/>
    <x v="79"/>
    <x v="1"/>
    <x v="1"/>
    <m/>
    <n v="0.47"/>
    <m/>
    <n v="0.47"/>
  </r>
  <r>
    <x v="1"/>
    <x v="8"/>
    <x v="0"/>
    <x v="8"/>
    <x v="0"/>
    <x v="10"/>
    <x v="80"/>
    <x v="1"/>
    <x v="1"/>
    <m/>
    <n v="0.05"/>
    <m/>
    <n v="0.05"/>
  </r>
  <r>
    <x v="1"/>
    <x v="8"/>
    <x v="0"/>
    <x v="14"/>
    <x v="6"/>
    <x v="57"/>
    <x v="81"/>
    <x v="0"/>
    <x v="20"/>
    <m/>
    <m/>
    <m/>
    <n v="0.1"/>
  </r>
  <r>
    <x v="1"/>
    <x v="8"/>
    <x v="0"/>
    <x v="14"/>
    <x v="3"/>
    <x v="83"/>
    <x v="82"/>
    <x v="0"/>
    <x v="10"/>
    <m/>
    <m/>
    <m/>
    <n v="0.15"/>
  </r>
  <r>
    <x v="1"/>
    <x v="8"/>
    <x v="0"/>
    <x v="14"/>
    <x v="3"/>
    <x v="83"/>
    <x v="83"/>
    <x v="0"/>
    <x v="20"/>
    <m/>
    <m/>
    <m/>
    <n v="0.1"/>
  </r>
  <r>
    <x v="1"/>
    <x v="8"/>
    <x v="0"/>
    <x v="14"/>
    <x v="11"/>
    <x v="93"/>
    <x v="84"/>
    <x v="0"/>
    <x v="21"/>
    <m/>
    <m/>
    <m/>
    <n v="0.6"/>
  </r>
  <r>
    <x v="1"/>
    <x v="8"/>
    <x v="0"/>
    <x v="14"/>
    <x v="11"/>
    <x v="93"/>
    <x v="85"/>
    <x v="0"/>
    <x v="2"/>
    <m/>
    <m/>
    <m/>
    <n v="0.4"/>
  </r>
  <r>
    <x v="1"/>
    <x v="8"/>
    <x v="0"/>
    <x v="14"/>
    <x v="11"/>
    <x v="94"/>
    <x v="86"/>
    <x v="0"/>
    <x v="6"/>
    <m/>
    <m/>
    <m/>
    <n v="0.75"/>
  </r>
  <r>
    <x v="1"/>
    <x v="8"/>
    <x v="0"/>
    <x v="14"/>
    <x v="11"/>
    <x v="94"/>
    <x v="87"/>
    <x v="0"/>
    <x v="8"/>
    <m/>
    <m/>
    <m/>
    <n v="0.25"/>
  </r>
  <r>
    <x v="1"/>
    <x v="8"/>
    <x v="0"/>
    <x v="14"/>
    <x v="1"/>
    <x v="95"/>
    <x v="88"/>
    <x v="0"/>
    <x v="8"/>
    <m/>
    <m/>
    <m/>
    <n v="0.25"/>
  </r>
  <r>
    <x v="1"/>
    <x v="8"/>
    <x v="0"/>
    <x v="15"/>
    <x v="5"/>
    <x v="26"/>
    <x v="25"/>
    <x v="3"/>
    <x v="22"/>
    <n v="0"/>
    <n v="0.52"/>
    <m/>
    <n v="3.7"/>
  </r>
  <r>
    <x v="1"/>
    <x v="8"/>
    <x v="2"/>
    <x v="34"/>
    <x v="5"/>
    <x v="26"/>
    <x v="25"/>
    <x v="3"/>
    <x v="22"/>
    <n v="0"/>
    <n v="0.52"/>
    <m/>
    <n v="3.7"/>
  </r>
  <r>
    <x v="1"/>
    <x v="9"/>
    <x v="0"/>
    <x v="9"/>
    <x v="3"/>
    <x v="14"/>
    <x v="89"/>
    <x v="0"/>
    <x v="9"/>
    <m/>
    <m/>
    <m/>
    <n v="0.2"/>
  </r>
  <r>
    <x v="1"/>
    <x v="9"/>
    <x v="0"/>
    <x v="9"/>
    <x v="11"/>
    <x v="96"/>
    <x v="90"/>
    <x v="0"/>
    <x v="23"/>
    <m/>
    <m/>
    <m/>
    <n v="0"/>
  </r>
  <r>
    <x v="1"/>
    <x v="9"/>
    <x v="0"/>
    <x v="9"/>
    <x v="2"/>
    <x v="97"/>
    <x v="91"/>
    <x v="2"/>
    <x v="1"/>
    <n v="0.1"/>
    <m/>
    <m/>
    <n v="0.1"/>
  </r>
  <r>
    <x v="1"/>
    <x v="9"/>
    <x v="0"/>
    <x v="8"/>
    <x v="0"/>
    <x v="10"/>
    <x v="92"/>
    <x v="1"/>
    <x v="1"/>
    <m/>
    <n v="0.1"/>
    <m/>
    <n v="0.1"/>
  </r>
  <r>
    <x v="1"/>
    <x v="9"/>
    <x v="0"/>
    <x v="8"/>
    <x v="2"/>
    <x v="12"/>
    <x v="93"/>
    <x v="1"/>
    <x v="1"/>
    <m/>
    <n v="0.1"/>
    <m/>
    <n v="0.1"/>
  </r>
  <r>
    <x v="1"/>
    <x v="9"/>
    <x v="0"/>
    <x v="8"/>
    <x v="1"/>
    <x v="98"/>
    <x v="94"/>
    <x v="2"/>
    <x v="1"/>
    <n v="0.1"/>
    <m/>
    <m/>
    <n v="0.1"/>
  </r>
  <r>
    <x v="1"/>
    <x v="9"/>
    <x v="0"/>
    <x v="14"/>
    <x v="3"/>
    <x v="87"/>
    <x v="92"/>
    <x v="1"/>
    <x v="1"/>
    <m/>
    <n v="0.1"/>
    <m/>
    <n v="0.1"/>
  </r>
  <r>
    <x v="1"/>
    <x v="9"/>
    <x v="0"/>
    <x v="9"/>
    <x v="3"/>
    <x v="14"/>
    <x v="95"/>
    <x v="0"/>
    <x v="3"/>
    <m/>
    <m/>
    <m/>
    <n v="0.3"/>
  </r>
  <r>
    <x v="1"/>
    <x v="9"/>
    <x v="0"/>
    <x v="9"/>
    <x v="1"/>
    <x v="55"/>
    <x v="96"/>
    <x v="2"/>
    <x v="1"/>
    <n v="0.2"/>
    <m/>
    <m/>
    <n v="0.2"/>
  </r>
  <r>
    <x v="1"/>
    <x v="9"/>
    <x v="0"/>
    <x v="41"/>
    <x v="0"/>
    <x v="99"/>
    <x v="97"/>
    <x v="1"/>
    <x v="1"/>
    <m/>
    <n v="0.25"/>
    <m/>
    <n v="0.25"/>
  </r>
  <r>
    <x v="1"/>
    <x v="9"/>
    <x v="0"/>
    <x v="2"/>
    <x v="0"/>
    <x v="3"/>
    <x v="98"/>
    <x v="1"/>
    <x v="1"/>
    <m/>
    <n v="0.25"/>
    <m/>
    <n v="0.25"/>
  </r>
  <r>
    <x v="1"/>
    <x v="9"/>
    <x v="0"/>
    <x v="2"/>
    <x v="0"/>
    <x v="3"/>
    <x v="99"/>
    <x v="1"/>
    <x v="1"/>
    <m/>
    <n v="0.05"/>
    <m/>
    <n v="0.05"/>
  </r>
  <r>
    <x v="1"/>
    <x v="9"/>
    <x v="0"/>
    <x v="3"/>
    <x v="0"/>
    <x v="4"/>
    <x v="100"/>
    <x v="2"/>
    <x v="1"/>
    <n v="0.25"/>
    <m/>
    <m/>
    <n v="0.25"/>
  </r>
  <r>
    <x v="1"/>
    <x v="9"/>
    <x v="0"/>
    <x v="12"/>
    <x v="1"/>
    <x v="100"/>
    <x v="101"/>
    <x v="2"/>
    <x v="1"/>
    <n v="0.05"/>
    <m/>
    <m/>
    <n v="0.05"/>
  </r>
  <r>
    <x v="1"/>
    <x v="9"/>
    <x v="0"/>
    <x v="14"/>
    <x v="1"/>
    <x v="101"/>
    <x v="102"/>
    <x v="2"/>
    <x v="1"/>
    <n v="0.2"/>
    <m/>
    <m/>
    <n v="0.2"/>
  </r>
  <r>
    <x v="1"/>
    <x v="9"/>
    <x v="0"/>
    <x v="15"/>
    <x v="5"/>
    <x v="26"/>
    <x v="25"/>
    <x v="3"/>
    <x v="24"/>
    <n v="0.90000000000000013"/>
    <n v="0.85000000000000009"/>
    <m/>
    <n v="2.25"/>
  </r>
  <r>
    <x v="1"/>
    <x v="9"/>
    <x v="1"/>
    <x v="16"/>
    <x v="0"/>
    <x v="102"/>
    <x v="103"/>
    <x v="4"/>
    <x v="1"/>
    <m/>
    <m/>
    <n v="0.25"/>
    <n v="0.25"/>
  </r>
  <r>
    <x v="1"/>
    <x v="9"/>
    <x v="1"/>
    <x v="18"/>
    <x v="0"/>
    <x v="60"/>
    <x v="92"/>
    <x v="4"/>
    <x v="1"/>
    <m/>
    <m/>
    <n v="0.1"/>
    <n v="0.1"/>
  </r>
  <r>
    <x v="1"/>
    <x v="9"/>
    <x v="1"/>
    <x v="18"/>
    <x v="3"/>
    <x v="33"/>
    <x v="104"/>
    <x v="4"/>
    <x v="1"/>
    <m/>
    <m/>
    <n v="0.25"/>
    <n v="0.25"/>
  </r>
  <r>
    <x v="1"/>
    <x v="9"/>
    <x v="1"/>
    <x v="29"/>
    <x v="0"/>
    <x v="78"/>
    <x v="105"/>
    <x v="4"/>
    <x v="1"/>
    <m/>
    <m/>
    <n v="0.25"/>
    <n v="0.25"/>
  </r>
  <r>
    <x v="1"/>
    <x v="9"/>
    <x v="1"/>
    <x v="29"/>
    <x v="0"/>
    <x v="47"/>
    <x v="92"/>
    <x v="4"/>
    <x v="1"/>
    <m/>
    <m/>
    <n v="0.1"/>
    <n v="0.1"/>
  </r>
  <r>
    <x v="1"/>
    <x v="9"/>
    <x v="1"/>
    <x v="17"/>
    <x v="1"/>
    <x v="103"/>
    <x v="106"/>
    <x v="4"/>
    <x v="1"/>
    <m/>
    <m/>
    <n v="0.1"/>
    <n v="0.1"/>
  </r>
  <r>
    <x v="1"/>
    <x v="9"/>
    <x v="1"/>
    <x v="17"/>
    <x v="1"/>
    <x v="103"/>
    <x v="107"/>
    <x v="4"/>
    <x v="1"/>
    <m/>
    <m/>
    <n v="0.05"/>
    <n v="0.05"/>
  </r>
  <r>
    <x v="1"/>
    <x v="9"/>
    <x v="1"/>
    <x v="16"/>
    <x v="0"/>
    <x v="104"/>
    <x v="108"/>
    <x v="4"/>
    <x v="1"/>
    <m/>
    <m/>
    <n v="0.25"/>
    <n v="0.25"/>
  </r>
  <r>
    <x v="1"/>
    <x v="9"/>
    <x v="1"/>
    <x v="16"/>
    <x v="0"/>
    <x v="105"/>
    <x v="92"/>
    <x v="4"/>
    <x v="1"/>
    <m/>
    <m/>
    <n v="0.1"/>
    <n v="0.1"/>
  </r>
  <r>
    <x v="1"/>
    <x v="9"/>
    <x v="1"/>
    <x v="19"/>
    <x v="3"/>
    <x v="106"/>
    <x v="109"/>
    <x v="4"/>
    <x v="1"/>
    <m/>
    <m/>
    <n v="0.15"/>
    <n v="0.15"/>
  </r>
  <r>
    <x v="1"/>
    <x v="9"/>
    <x v="1"/>
    <x v="32"/>
    <x v="1"/>
    <x v="107"/>
    <x v="110"/>
    <x v="4"/>
    <x v="1"/>
    <m/>
    <m/>
    <n v="0.2"/>
    <n v="0.2"/>
  </r>
  <r>
    <x v="1"/>
    <x v="9"/>
    <x v="1"/>
    <x v="32"/>
    <x v="1"/>
    <x v="108"/>
    <x v="111"/>
    <x v="4"/>
    <x v="1"/>
    <m/>
    <m/>
    <n v="0.2"/>
    <n v="0.2"/>
  </r>
  <r>
    <x v="1"/>
    <x v="9"/>
    <x v="1"/>
    <x v="23"/>
    <x v="2"/>
    <x v="109"/>
    <x v="112"/>
    <x v="4"/>
    <x v="1"/>
    <m/>
    <m/>
    <n v="0.25"/>
    <n v="0.25"/>
  </r>
  <r>
    <x v="1"/>
    <x v="9"/>
    <x v="1"/>
    <x v="26"/>
    <x v="1"/>
    <x v="43"/>
    <x v="101"/>
    <x v="4"/>
    <x v="1"/>
    <m/>
    <m/>
    <n v="0.05"/>
    <n v="0.05"/>
  </r>
  <r>
    <x v="1"/>
    <x v="9"/>
    <x v="1"/>
    <x v="24"/>
    <x v="0"/>
    <x v="38"/>
    <x v="113"/>
    <x v="4"/>
    <x v="1"/>
    <m/>
    <m/>
    <n v="0.25"/>
    <n v="0.25"/>
  </r>
  <r>
    <x v="1"/>
    <x v="9"/>
    <x v="1"/>
    <x v="24"/>
    <x v="1"/>
    <x v="110"/>
    <x v="114"/>
    <x v="4"/>
    <x v="1"/>
    <m/>
    <m/>
    <n v="0.2"/>
    <n v="0.2"/>
  </r>
  <r>
    <x v="1"/>
    <x v="9"/>
    <x v="1"/>
    <x v="24"/>
    <x v="1"/>
    <x v="111"/>
    <x v="115"/>
    <x v="4"/>
    <x v="1"/>
    <m/>
    <m/>
    <n v="0.2"/>
    <n v="0.2"/>
  </r>
  <r>
    <x v="1"/>
    <x v="9"/>
    <x v="1"/>
    <x v="25"/>
    <x v="0"/>
    <x v="40"/>
    <x v="108"/>
    <x v="4"/>
    <x v="1"/>
    <m/>
    <m/>
    <n v="0.25"/>
    <n v="0.25"/>
  </r>
  <r>
    <x v="1"/>
    <x v="9"/>
    <x v="1"/>
    <x v="42"/>
    <x v="3"/>
    <x v="112"/>
    <x v="116"/>
    <x v="4"/>
    <x v="1"/>
    <m/>
    <m/>
    <n v="0.2"/>
    <n v="0.2"/>
  </r>
  <r>
    <x v="1"/>
    <x v="9"/>
    <x v="1"/>
    <x v="42"/>
    <x v="1"/>
    <x v="113"/>
    <x v="117"/>
    <x v="4"/>
    <x v="1"/>
    <m/>
    <m/>
    <n v="0.3"/>
    <n v="0.3"/>
  </r>
  <r>
    <x v="1"/>
    <x v="9"/>
    <x v="1"/>
    <x v="42"/>
    <x v="1"/>
    <x v="114"/>
    <x v="116"/>
    <x v="4"/>
    <x v="1"/>
    <m/>
    <m/>
    <n v="0.2"/>
    <n v="0.2"/>
  </r>
  <r>
    <x v="1"/>
    <x v="9"/>
    <x v="1"/>
    <x v="43"/>
    <x v="0"/>
    <x v="115"/>
    <x v="118"/>
    <x v="4"/>
    <x v="1"/>
    <m/>
    <m/>
    <n v="0.25"/>
    <n v="0.25"/>
  </r>
  <r>
    <x v="1"/>
    <x v="9"/>
    <x v="1"/>
    <x v="43"/>
    <x v="2"/>
    <x v="116"/>
    <x v="119"/>
    <x v="4"/>
    <x v="1"/>
    <m/>
    <m/>
    <n v="0.25"/>
    <n v="0.25"/>
  </r>
  <r>
    <x v="1"/>
    <x v="9"/>
    <x v="1"/>
    <x v="43"/>
    <x v="1"/>
    <x v="117"/>
    <x v="120"/>
    <x v="4"/>
    <x v="1"/>
    <m/>
    <m/>
    <n v="0.2"/>
    <n v="0.2"/>
  </r>
  <r>
    <x v="1"/>
    <x v="9"/>
    <x v="1"/>
    <x v="28"/>
    <x v="0"/>
    <x v="45"/>
    <x v="121"/>
    <x v="4"/>
    <x v="1"/>
    <m/>
    <m/>
    <n v="0.25"/>
    <n v="0.25"/>
  </r>
  <r>
    <x v="1"/>
    <x v="9"/>
    <x v="1"/>
    <x v="28"/>
    <x v="1"/>
    <x v="118"/>
    <x v="122"/>
    <x v="4"/>
    <x v="1"/>
    <m/>
    <m/>
    <n v="0.2"/>
    <n v="0.2"/>
  </r>
  <r>
    <x v="1"/>
    <x v="9"/>
    <x v="1"/>
    <x v="33"/>
    <x v="5"/>
    <x v="26"/>
    <x v="25"/>
    <x v="3"/>
    <x v="1"/>
    <m/>
    <m/>
    <n v="5.0500000000000007"/>
    <n v="5.0500000000000007"/>
  </r>
  <r>
    <x v="1"/>
    <x v="9"/>
    <x v="2"/>
    <x v="34"/>
    <x v="5"/>
    <x v="26"/>
    <x v="25"/>
    <x v="3"/>
    <x v="24"/>
    <n v="0.90000000000000013"/>
    <n v="0.85000000000000009"/>
    <n v="5.0500000000000007"/>
    <n v="7.3000000000000007"/>
  </r>
  <r>
    <x v="1"/>
    <x v="10"/>
    <x v="0"/>
    <x v="44"/>
    <x v="0"/>
    <x v="119"/>
    <x v="123"/>
    <x v="1"/>
    <x v="1"/>
    <m/>
    <n v="1.4999999999999999E-2"/>
    <m/>
    <n v="1.4999999999999999E-2"/>
  </r>
  <r>
    <x v="1"/>
    <x v="10"/>
    <x v="0"/>
    <x v="2"/>
    <x v="1"/>
    <x v="120"/>
    <x v="123"/>
    <x v="1"/>
    <x v="1"/>
    <m/>
    <n v="0.05"/>
    <m/>
    <n v="0.05"/>
  </r>
  <r>
    <x v="1"/>
    <x v="10"/>
    <x v="0"/>
    <x v="2"/>
    <x v="1"/>
    <x v="121"/>
    <x v="123"/>
    <x v="1"/>
    <x v="1"/>
    <m/>
    <n v="0.05"/>
    <m/>
    <n v="0.05"/>
  </r>
  <r>
    <x v="1"/>
    <x v="10"/>
    <x v="0"/>
    <x v="45"/>
    <x v="0"/>
    <x v="122"/>
    <x v="123"/>
    <x v="1"/>
    <x v="1"/>
    <m/>
    <n v="0.02"/>
    <m/>
    <n v="0.02"/>
  </r>
  <r>
    <x v="1"/>
    <x v="10"/>
    <x v="0"/>
    <x v="12"/>
    <x v="1"/>
    <x v="100"/>
    <x v="124"/>
    <x v="2"/>
    <x v="1"/>
    <n v="0.05"/>
    <m/>
    <m/>
    <n v="0.05"/>
  </r>
  <r>
    <x v="1"/>
    <x v="10"/>
    <x v="0"/>
    <x v="0"/>
    <x v="2"/>
    <x v="123"/>
    <x v="123"/>
    <x v="2"/>
    <x v="1"/>
    <n v="0.09"/>
    <m/>
    <m/>
    <n v="0.09"/>
  </r>
  <r>
    <x v="1"/>
    <x v="10"/>
    <x v="0"/>
    <x v="6"/>
    <x v="1"/>
    <x v="65"/>
    <x v="123"/>
    <x v="1"/>
    <x v="1"/>
    <m/>
    <n v="0.03"/>
    <m/>
    <n v="0.03"/>
  </r>
  <r>
    <x v="1"/>
    <x v="10"/>
    <x v="0"/>
    <x v="35"/>
    <x v="2"/>
    <x v="91"/>
    <x v="123"/>
    <x v="2"/>
    <x v="1"/>
    <n v="0.03"/>
    <m/>
    <m/>
    <n v="0.03"/>
  </r>
  <r>
    <x v="1"/>
    <x v="10"/>
    <x v="0"/>
    <x v="35"/>
    <x v="1"/>
    <x v="124"/>
    <x v="123"/>
    <x v="1"/>
    <x v="1"/>
    <m/>
    <n v="0.03"/>
    <m/>
    <n v="0.03"/>
  </r>
  <r>
    <x v="1"/>
    <x v="10"/>
    <x v="0"/>
    <x v="35"/>
    <x v="1"/>
    <x v="92"/>
    <x v="123"/>
    <x v="1"/>
    <x v="1"/>
    <m/>
    <n v="0.03"/>
    <m/>
    <n v="0.03"/>
  </r>
  <r>
    <x v="1"/>
    <x v="10"/>
    <x v="0"/>
    <x v="11"/>
    <x v="1"/>
    <x v="125"/>
    <x v="123"/>
    <x v="1"/>
    <x v="1"/>
    <m/>
    <n v="0.05"/>
    <m/>
    <n v="0.05"/>
  </r>
  <r>
    <x v="1"/>
    <x v="10"/>
    <x v="0"/>
    <x v="11"/>
    <x v="1"/>
    <x v="126"/>
    <x v="123"/>
    <x v="1"/>
    <x v="1"/>
    <m/>
    <n v="0.05"/>
    <m/>
    <n v="0.05"/>
  </r>
  <r>
    <x v="1"/>
    <x v="10"/>
    <x v="0"/>
    <x v="13"/>
    <x v="0"/>
    <x v="20"/>
    <x v="125"/>
    <x v="1"/>
    <x v="1"/>
    <m/>
    <n v="0.02"/>
    <m/>
    <n v="0.02"/>
  </r>
  <r>
    <x v="1"/>
    <x v="10"/>
    <x v="0"/>
    <x v="10"/>
    <x v="0"/>
    <x v="17"/>
    <x v="126"/>
    <x v="1"/>
    <x v="1"/>
    <m/>
    <n v="0.1"/>
    <m/>
    <n v="0.1"/>
  </r>
  <r>
    <x v="1"/>
    <x v="10"/>
    <x v="0"/>
    <x v="10"/>
    <x v="1"/>
    <x v="127"/>
    <x v="126"/>
    <x v="1"/>
    <x v="1"/>
    <m/>
    <n v="0.1"/>
    <m/>
    <n v="0.1"/>
  </r>
  <r>
    <x v="1"/>
    <x v="10"/>
    <x v="0"/>
    <x v="10"/>
    <x v="1"/>
    <x v="127"/>
    <x v="127"/>
    <x v="1"/>
    <x v="1"/>
    <m/>
    <n v="0.05"/>
    <m/>
    <n v="0.05"/>
  </r>
  <r>
    <x v="1"/>
    <x v="10"/>
    <x v="0"/>
    <x v="10"/>
    <x v="1"/>
    <x v="128"/>
    <x v="127"/>
    <x v="1"/>
    <x v="1"/>
    <m/>
    <n v="0.05"/>
    <m/>
    <n v="0.05"/>
  </r>
  <r>
    <x v="1"/>
    <x v="10"/>
    <x v="0"/>
    <x v="46"/>
    <x v="0"/>
    <x v="129"/>
    <x v="123"/>
    <x v="1"/>
    <x v="1"/>
    <m/>
    <n v="0.01"/>
    <m/>
    <n v="0.01"/>
  </r>
  <r>
    <x v="1"/>
    <x v="10"/>
    <x v="0"/>
    <x v="46"/>
    <x v="1"/>
    <x v="130"/>
    <x v="123"/>
    <x v="1"/>
    <x v="1"/>
    <m/>
    <n v="0.01"/>
    <m/>
    <n v="0.01"/>
  </r>
  <r>
    <x v="1"/>
    <x v="10"/>
    <x v="0"/>
    <x v="8"/>
    <x v="3"/>
    <x v="131"/>
    <x v="128"/>
    <x v="1"/>
    <x v="1"/>
    <m/>
    <n v="0.15"/>
    <m/>
    <n v="0.15"/>
  </r>
  <r>
    <x v="1"/>
    <x v="10"/>
    <x v="0"/>
    <x v="9"/>
    <x v="1"/>
    <x v="132"/>
    <x v="123"/>
    <x v="2"/>
    <x v="1"/>
    <n v="0.06"/>
    <m/>
    <m/>
    <n v="0.06"/>
  </r>
  <r>
    <x v="1"/>
    <x v="10"/>
    <x v="0"/>
    <x v="14"/>
    <x v="3"/>
    <x v="87"/>
    <x v="129"/>
    <x v="0"/>
    <x v="9"/>
    <m/>
    <m/>
    <m/>
    <n v="0.2"/>
  </r>
  <r>
    <x v="1"/>
    <x v="10"/>
    <x v="0"/>
    <x v="14"/>
    <x v="3"/>
    <x v="87"/>
    <x v="130"/>
    <x v="0"/>
    <x v="20"/>
    <m/>
    <m/>
    <m/>
    <n v="0.1"/>
  </r>
  <r>
    <x v="1"/>
    <x v="10"/>
    <x v="0"/>
    <x v="14"/>
    <x v="11"/>
    <x v="133"/>
    <x v="131"/>
    <x v="0"/>
    <x v="12"/>
    <m/>
    <m/>
    <m/>
    <n v="0.8"/>
  </r>
  <r>
    <x v="1"/>
    <x v="10"/>
    <x v="0"/>
    <x v="14"/>
    <x v="11"/>
    <x v="133"/>
    <x v="132"/>
    <x v="0"/>
    <x v="9"/>
    <m/>
    <m/>
    <m/>
    <n v="0.2"/>
  </r>
  <r>
    <x v="1"/>
    <x v="10"/>
    <x v="0"/>
    <x v="14"/>
    <x v="11"/>
    <x v="134"/>
    <x v="133"/>
    <x v="0"/>
    <x v="6"/>
    <m/>
    <m/>
    <m/>
    <n v="0.75"/>
  </r>
  <r>
    <x v="1"/>
    <x v="10"/>
    <x v="0"/>
    <x v="14"/>
    <x v="2"/>
    <x v="135"/>
    <x v="134"/>
    <x v="2"/>
    <x v="1"/>
    <n v="0.2"/>
    <m/>
    <m/>
    <n v="0.2"/>
  </r>
  <r>
    <x v="1"/>
    <x v="10"/>
    <x v="0"/>
    <x v="14"/>
    <x v="2"/>
    <x v="136"/>
    <x v="123"/>
    <x v="2"/>
    <x v="1"/>
    <n v="0.08"/>
    <m/>
    <m/>
    <n v="0.08"/>
  </r>
  <r>
    <x v="1"/>
    <x v="10"/>
    <x v="0"/>
    <x v="14"/>
    <x v="1"/>
    <x v="137"/>
    <x v="123"/>
    <x v="1"/>
    <x v="1"/>
    <m/>
    <n v="0.1"/>
    <m/>
    <n v="0.1"/>
  </r>
  <r>
    <x v="1"/>
    <x v="10"/>
    <x v="0"/>
    <x v="14"/>
    <x v="1"/>
    <x v="138"/>
    <x v="123"/>
    <x v="2"/>
    <x v="1"/>
    <n v="0.12"/>
    <m/>
    <m/>
    <n v="0.12"/>
  </r>
  <r>
    <x v="1"/>
    <x v="10"/>
    <x v="0"/>
    <x v="15"/>
    <x v="5"/>
    <x v="26"/>
    <x v="25"/>
    <x v="3"/>
    <x v="25"/>
    <n v="0.63"/>
    <n v="0.91500000000000015"/>
    <m/>
    <n v="3.5949999999999998"/>
  </r>
  <r>
    <x v="1"/>
    <x v="10"/>
    <x v="1"/>
    <x v="18"/>
    <x v="3"/>
    <x v="139"/>
    <x v="124"/>
    <x v="4"/>
    <x v="1"/>
    <m/>
    <m/>
    <n v="0.05"/>
    <n v="0.05"/>
  </r>
  <r>
    <x v="1"/>
    <x v="10"/>
    <x v="1"/>
    <x v="18"/>
    <x v="1"/>
    <x v="140"/>
    <x v="124"/>
    <x v="4"/>
    <x v="1"/>
    <m/>
    <m/>
    <n v="0.12"/>
    <n v="0.12"/>
  </r>
  <r>
    <x v="1"/>
    <x v="10"/>
    <x v="1"/>
    <x v="42"/>
    <x v="1"/>
    <x v="141"/>
    <x v="124"/>
    <x v="4"/>
    <x v="1"/>
    <m/>
    <m/>
    <n v="0.03"/>
    <n v="0.03"/>
  </r>
  <r>
    <x v="1"/>
    <x v="10"/>
    <x v="1"/>
    <x v="32"/>
    <x v="2"/>
    <x v="142"/>
    <x v="124"/>
    <x v="4"/>
    <x v="1"/>
    <m/>
    <m/>
    <n v="4.4999999999999998E-2"/>
    <n v="4.4999999999999998E-2"/>
  </r>
  <r>
    <x v="1"/>
    <x v="10"/>
    <x v="1"/>
    <x v="32"/>
    <x v="1"/>
    <x v="143"/>
    <x v="135"/>
    <x v="4"/>
    <x v="1"/>
    <m/>
    <m/>
    <n v="0.4"/>
    <n v="0.4"/>
  </r>
  <r>
    <x v="1"/>
    <x v="10"/>
    <x v="1"/>
    <x v="23"/>
    <x v="1"/>
    <x v="144"/>
    <x v="123"/>
    <x v="4"/>
    <x v="1"/>
    <m/>
    <m/>
    <n v="0.05"/>
    <n v="0.05"/>
  </r>
  <r>
    <x v="1"/>
    <x v="10"/>
    <x v="1"/>
    <x v="47"/>
    <x v="1"/>
    <x v="145"/>
    <x v="124"/>
    <x v="4"/>
    <x v="1"/>
    <m/>
    <m/>
    <n v="4.4999999999999998E-2"/>
    <n v="4.4999999999999998E-2"/>
  </r>
  <r>
    <x v="1"/>
    <x v="10"/>
    <x v="1"/>
    <x v="31"/>
    <x v="1"/>
    <x v="146"/>
    <x v="136"/>
    <x v="4"/>
    <x v="1"/>
    <m/>
    <m/>
    <n v="0.05"/>
    <n v="0.05"/>
  </r>
  <r>
    <x v="1"/>
    <x v="10"/>
    <x v="1"/>
    <x v="31"/>
    <x v="1"/>
    <x v="147"/>
    <x v="123"/>
    <x v="4"/>
    <x v="1"/>
    <m/>
    <m/>
    <n v="0.12"/>
    <n v="0.12"/>
  </r>
  <r>
    <x v="1"/>
    <x v="10"/>
    <x v="1"/>
    <x v="24"/>
    <x v="1"/>
    <x v="110"/>
    <x v="124"/>
    <x v="4"/>
    <x v="1"/>
    <m/>
    <m/>
    <n v="0.03"/>
    <n v="0.03"/>
  </r>
  <r>
    <x v="1"/>
    <x v="10"/>
    <x v="1"/>
    <x v="24"/>
    <x v="1"/>
    <x v="111"/>
    <x v="124"/>
    <x v="4"/>
    <x v="1"/>
    <m/>
    <m/>
    <n v="0.03"/>
    <n v="0.03"/>
  </r>
  <r>
    <x v="1"/>
    <x v="10"/>
    <x v="1"/>
    <x v="24"/>
    <x v="1"/>
    <x v="148"/>
    <x v="124"/>
    <x v="4"/>
    <x v="1"/>
    <m/>
    <m/>
    <n v="0.03"/>
    <n v="0.03"/>
  </r>
  <r>
    <x v="1"/>
    <x v="10"/>
    <x v="1"/>
    <x v="24"/>
    <x v="1"/>
    <x v="149"/>
    <x v="124"/>
    <x v="4"/>
    <x v="1"/>
    <m/>
    <m/>
    <n v="0.03"/>
    <n v="0.03"/>
  </r>
  <r>
    <x v="1"/>
    <x v="10"/>
    <x v="1"/>
    <x v="24"/>
    <x v="2"/>
    <x v="62"/>
    <x v="124"/>
    <x v="4"/>
    <x v="1"/>
    <m/>
    <m/>
    <n v="0.03"/>
    <n v="0.03"/>
  </r>
  <r>
    <x v="1"/>
    <x v="10"/>
    <x v="1"/>
    <x v="25"/>
    <x v="1"/>
    <x v="150"/>
    <x v="124"/>
    <x v="4"/>
    <x v="1"/>
    <m/>
    <m/>
    <n v="0.06"/>
    <n v="0.06"/>
  </r>
  <r>
    <x v="1"/>
    <x v="10"/>
    <x v="1"/>
    <x v="26"/>
    <x v="0"/>
    <x v="42"/>
    <x v="124"/>
    <x v="4"/>
    <x v="1"/>
    <m/>
    <m/>
    <n v="0.05"/>
    <n v="0.05"/>
  </r>
  <r>
    <x v="1"/>
    <x v="10"/>
    <x v="1"/>
    <x v="26"/>
    <x v="2"/>
    <x v="43"/>
    <x v="124"/>
    <x v="4"/>
    <x v="1"/>
    <m/>
    <m/>
    <n v="0.02"/>
    <n v="0.02"/>
  </r>
  <r>
    <x v="1"/>
    <x v="10"/>
    <x v="1"/>
    <x v="26"/>
    <x v="1"/>
    <x v="151"/>
    <x v="124"/>
    <x v="4"/>
    <x v="1"/>
    <m/>
    <m/>
    <n v="0.03"/>
    <n v="0.03"/>
  </r>
  <r>
    <x v="1"/>
    <x v="10"/>
    <x v="1"/>
    <x v="28"/>
    <x v="1"/>
    <x v="152"/>
    <x v="124"/>
    <x v="4"/>
    <x v="1"/>
    <m/>
    <m/>
    <n v="0.12"/>
    <n v="0.12"/>
  </r>
  <r>
    <x v="1"/>
    <x v="10"/>
    <x v="1"/>
    <x v="28"/>
    <x v="1"/>
    <x v="153"/>
    <x v="137"/>
    <x v="4"/>
    <x v="1"/>
    <m/>
    <m/>
    <n v="0.2"/>
    <n v="0.2"/>
  </r>
  <r>
    <x v="1"/>
    <x v="10"/>
    <x v="1"/>
    <x v="29"/>
    <x v="1"/>
    <x v="154"/>
    <x v="138"/>
    <x v="4"/>
    <x v="1"/>
    <m/>
    <m/>
    <n v="0.03"/>
    <n v="0.03"/>
  </r>
  <r>
    <x v="1"/>
    <x v="10"/>
    <x v="1"/>
    <x v="29"/>
    <x v="1"/>
    <x v="155"/>
    <x v="123"/>
    <x v="4"/>
    <x v="1"/>
    <m/>
    <m/>
    <n v="0.03"/>
    <n v="0.03"/>
  </r>
  <r>
    <x v="1"/>
    <x v="10"/>
    <x v="1"/>
    <x v="30"/>
    <x v="1"/>
    <x v="156"/>
    <x v="123"/>
    <x v="4"/>
    <x v="1"/>
    <m/>
    <m/>
    <n v="0.06"/>
    <n v="0.06"/>
  </r>
  <r>
    <x v="1"/>
    <x v="10"/>
    <x v="1"/>
    <x v="43"/>
    <x v="1"/>
    <x v="157"/>
    <x v="138"/>
    <x v="4"/>
    <x v="1"/>
    <m/>
    <m/>
    <n v="0.03"/>
    <n v="0.03"/>
  </r>
  <r>
    <x v="1"/>
    <x v="10"/>
    <x v="1"/>
    <x v="32"/>
    <x v="1"/>
    <x v="158"/>
    <x v="124"/>
    <x v="4"/>
    <x v="1"/>
    <m/>
    <m/>
    <n v="0.3"/>
    <n v="0.3"/>
  </r>
  <r>
    <x v="1"/>
    <x v="10"/>
    <x v="1"/>
    <x v="32"/>
    <x v="1"/>
    <x v="76"/>
    <x v="124"/>
    <x v="4"/>
    <x v="1"/>
    <m/>
    <m/>
    <n v="0.05"/>
    <n v="0.05"/>
  </r>
  <r>
    <x v="1"/>
    <x v="10"/>
    <x v="1"/>
    <x v="36"/>
    <x v="1"/>
    <x v="159"/>
    <x v="124"/>
    <x v="4"/>
    <x v="1"/>
    <m/>
    <m/>
    <n v="0.03"/>
    <n v="0.03"/>
  </r>
  <r>
    <x v="1"/>
    <x v="10"/>
    <x v="1"/>
    <x v="20"/>
    <x v="1"/>
    <x v="74"/>
    <x v="124"/>
    <x v="4"/>
    <x v="1"/>
    <m/>
    <m/>
    <n v="0.05"/>
    <n v="0.05"/>
  </r>
  <r>
    <x v="1"/>
    <x v="10"/>
    <x v="1"/>
    <x v="20"/>
    <x v="1"/>
    <x v="75"/>
    <x v="124"/>
    <x v="4"/>
    <x v="1"/>
    <m/>
    <m/>
    <n v="0.05"/>
    <n v="0.05"/>
  </r>
  <r>
    <x v="1"/>
    <x v="10"/>
    <x v="1"/>
    <x v="17"/>
    <x v="1"/>
    <x v="160"/>
    <x v="124"/>
    <x v="4"/>
    <x v="1"/>
    <m/>
    <m/>
    <n v="0.03"/>
    <n v="0.03"/>
  </r>
  <r>
    <x v="1"/>
    <x v="10"/>
    <x v="1"/>
    <x v="33"/>
    <x v="5"/>
    <x v="26"/>
    <x v="25"/>
    <x v="3"/>
    <x v="1"/>
    <m/>
    <m/>
    <n v="2.1999999999999997"/>
    <n v="2.1999999999999997"/>
  </r>
  <r>
    <x v="1"/>
    <x v="10"/>
    <x v="2"/>
    <x v="34"/>
    <x v="5"/>
    <x v="26"/>
    <x v="25"/>
    <x v="3"/>
    <x v="25"/>
    <n v="0.63"/>
    <n v="0.91500000000000015"/>
    <n v="2.1999999999999997"/>
    <n v="5.7949999999999999"/>
  </r>
  <r>
    <x v="1"/>
    <x v="11"/>
    <x v="0"/>
    <x v="14"/>
    <x v="11"/>
    <x v="161"/>
    <x v="139"/>
    <x v="0"/>
    <x v="24"/>
    <m/>
    <m/>
    <m/>
    <n v="0.5"/>
  </r>
  <r>
    <x v="1"/>
    <x v="11"/>
    <x v="0"/>
    <x v="14"/>
    <x v="11"/>
    <x v="134"/>
    <x v="139"/>
    <x v="0"/>
    <x v="8"/>
    <m/>
    <m/>
    <m/>
    <n v="0.25"/>
  </r>
  <r>
    <x v="1"/>
    <x v="11"/>
    <x v="0"/>
    <x v="15"/>
    <x v="5"/>
    <x v="26"/>
    <x v="25"/>
    <x v="3"/>
    <x v="6"/>
    <n v="0"/>
    <n v="0"/>
    <m/>
    <n v="0.75"/>
  </r>
  <r>
    <x v="1"/>
    <x v="11"/>
    <x v="2"/>
    <x v="34"/>
    <x v="5"/>
    <x v="26"/>
    <x v="25"/>
    <x v="3"/>
    <x v="6"/>
    <n v="0"/>
    <n v="0"/>
    <m/>
    <n v="0.75"/>
  </r>
  <r>
    <x v="1"/>
    <x v="12"/>
    <x v="0"/>
    <x v="8"/>
    <x v="3"/>
    <x v="131"/>
    <x v="140"/>
    <x v="0"/>
    <x v="26"/>
    <m/>
    <m/>
    <m/>
    <n v="0.7"/>
  </r>
  <r>
    <x v="1"/>
    <x v="12"/>
    <x v="0"/>
    <x v="8"/>
    <x v="0"/>
    <x v="162"/>
    <x v="141"/>
    <x v="1"/>
    <x v="1"/>
    <m/>
    <n v="0.2"/>
    <m/>
    <n v="0.2"/>
  </r>
  <r>
    <x v="1"/>
    <x v="12"/>
    <x v="0"/>
    <x v="4"/>
    <x v="0"/>
    <x v="5"/>
    <x v="142"/>
    <x v="1"/>
    <x v="1"/>
    <m/>
    <n v="0.05"/>
    <m/>
    <n v="0.05"/>
  </r>
  <r>
    <x v="1"/>
    <x v="12"/>
    <x v="0"/>
    <x v="4"/>
    <x v="2"/>
    <x v="163"/>
    <x v="142"/>
    <x v="1"/>
    <x v="1"/>
    <m/>
    <n v="0.5"/>
    <m/>
    <n v="0.5"/>
  </r>
  <r>
    <x v="1"/>
    <x v="12"/>
    <x v="0"/>
    <x v="14"/>
    <x v="6"/>
    <x v="58"/>
    <x v="143"/>
    <x v="0"/>
    <x v="9"/>
    <m/>
    <m/>
    <m/>
    <n v="0.2"/>
  </r>
  <r>
    <x v="1"/>
    <x v="12"/>
    <x v="0"/>
    <x v="14"/>
    <x v="3"/>
    <x v="164"/>
    <x v="144"/>
    <x v="0"/>
    <x v="24"/>
    <m/>
    <m/>
    <m/>
    <n v="0.5"/>
  </r>
  <r>
    <x v="1"/>
    <x v="12"/>
    <x v="0"/>
    <x v="14"/>
    <x v="3"/>
    <x v="87"/>
    <x v="145"/>
    <x v="0"/>
    <x v="9"/>
    <m/>
    <m/>
    <m/>
    <n v="0.2"/>
  </r>
  <r>
    <x v="1"/>
    <x v="12"/>
    <x v="0"/>
    <x v="15"/>
    <x v="5"/>
    <x v="26"/>
    <x v="25"/>
    <x v="3"/>
    <x v="27"/>
    <n v="0"/>
    <n v="0.75"/>
    <m/>
    <n v="2.3499999999999996"/>
  </r>
  <r>
    <x v="1"/>
    <x v="12"/>
    <x v="1"/>
    <x v="31"/>
    <x v="2"/>
    <x v="165"/>
    <x v="146"/>
    <x v="4"/>
    <x v="1"/>
    <m/>
    <m/>
    <n v="0.3"/>
    <n v="0.3"/>
  </r>
  <r>
    <x v="1"/>
    <x v="12"/>
    <x v="1"/>
    <x v="31"/>
    <x v="2"/>
    <x v="165"/>
    <x v="147"/>
    <x v="4"/>
    <x v="1"/>
    <m/>
    <m/>
    <n v="0.2"/>
    <n v="0.2"/>
  </r>
  <r>
    <x v="1"/>
    <x v="12"/>
    <x v="1"/>
    <x v="31"/>
    <x v="1"/>
    <x v="166"/>
    <x v="148"/>
    <x v="4"/>
    <x v="1"/>
    <m/>
    <m/>
    <n v="0.2"/>
    <n v="0.2"/>
  </r>
  <r>
    <x v="1"/>
    <x v="12"/>
    <x v="1"/>
    <x v="31"/>
    <x v="1"/>
    <x v="167"/>
    <x v="149"/>
    <x v="4"/>
    <x v="1"/>
    <m/>
    <m/>
    <n v="0.2"/>
    <n v="0.2"/>
  </r>
  <r>
    <x v="1"/>
    <x v="12"/>
    <x v="1"/>
    <x v="43"/>
    <x v="1"/>
    <x v="168"/>
    <x v="150"/>
    <x v="4"/>
    <x v="1"/>
    <m/>
    <m/>
    <n v="0.2"/>
    <n v="0.2"/>
  </r>
  <r>
    <x v="1"/>
    <x v="12"/>
    <x v="1"/>
    <x v="33"/>
    <x v="5"/>
    <x v="26"/>
    <x v="25"/>
    <x v="3"/>
    <x v="1"/>
    <m/>
    <m/>
    <n v="1.0999999999999999"/>
    <n v="1.0999999999999999"/>
  </r>
  <r>
    <x v="1"/>
    <x v="12"/>
    <x v="2"/>
    <x v="34"/>
    <x v="5"/>
    <x v="26"/>
    <x v="25"/>
    <x v="3"/>
    <x v="27"/>
    <n v="0"/>
    <n v="0.75"/>
    <n v="1.0999999999999999"/>
    <n v="3.4499999999999993"/>
  </r>
  <r>
    <x v="1"/>
    <x v="13"/>
    <x v="0"/>
    <x v="11"/>
    <x v="0"/>
    <x v="18"/>
    <x v="151"/>
    <x v="1"/>
    <x v="1"/>
    <m/>
    <n v="0.05"/>
    <m/>
    <n v="0.05"/>
  </r>
  <r>
    <x v="1"/>
    <x v="13"/>
    <x v="0"/>
    <x v="11"/>
    <x v="1"/>
    <x v="125"/>
    <x v="151"/>
    <x v="1"/>
    <x v="1"/>
    <m/>
    <n v="0.25"/>
    <m/>
    <n v="0.25"/>
  </r>
  <r>
    <x v="1"/>
    <x v="13"/>
    <x v="0"/>
    <x v="11"/>
    <x v="1"/>
    <x v="126"/>
    <x v="151"/>
    <x v="1"/>
    <x v="1"/>
    <m/>
    <n v="0.1"/>
    <m/>
    <n v="0.1"/>
  </r>
  <r>
    <x v="1"/>
    <x v="13"/>
    <x v="0"/>
    <x v="48"/>
    <x v="0"/>
    <x v="169"/>
    <x v="152"/>
    <x v="1"/>
    <x v="1"/>
    <m/>
    <n v="1.4999999999999999E-2"/>
    <m/>
    <n v="1.4999999999999999E-2"/>
  </r>
  <r>
    <x v="1"/>
    <x v="13"/>
    <x v="0"/>
    <x v="49"/>
    <x v="0"/>
    <x v="170"/>
    <x v="151"/>
    <x v="1"/>
    <x v="1"/>
    <m/>
    <n v="0.05"/>
    <m/>
    <n v="0.05"/>
  </r>
  <r>
    <x v="1"/>
    <x v="13"/>
    <x v="0"/>
    <x v="15"/>
    <x v="5"/>
    <x v="26"/>
    <x v="25"/>
    <x v="3"/>
    <x v="23"/>
    <n v="0"/>
    <n v="0.46500000000000002"/>
    <m/>
    <n v="0.46500000000000002"/>
  </r>
  <r>
    <x v="1"/>
    <x v="13"/>
    <x v="1"/>
    <x v="40"/>
    <x v="5"/>
    <x v="26"/>
    <x v="25"/>
    <x v="3"/>
    <x v="1"/>
    <m/>
    <m/>
    <m/>
    <n v="0"/>
  </r>
  <r>
    <x v="1"/>
    <x v="13"/>
    <x v="1"/>
    <x v="33"/>
    <x v="5"/>
    <x v="26"/>
    <x v="25"/>
    <x v="3"/>
    <x v="1"/>
    <m/>
    <m/>
    <n v="0"/>
    <n v="0"/>
  </r>
  <r>
    <x v="1"/>
    <x v="13"/>
    <x v="2"/>
    <x v="34"/>
    <x v="5"/>
    <x v="26"/>
    <x v="25"/>
    <x v="3"/>
    <x v="23"/>
    <n v="0"/>
    <n v="0.46500000000000002"/>
    <n v="0"/>
    <n v="0.46500000000000002"/>
  </r>
  <r>
    <x v="1"/>
    <x v="14"/>
    <x v="0"/>
    <x v="2"/>
    <x v="1"/>
    <x v="120"/>
    <x v="153"/>
    <x v="1"/>
    <x v="1"/>
    <m/>
    <n v="0.1"/>
    <m/>
    <n v="0.1"/>
  </r>
  <r>
    <x v="1"/>
    <x v="14"/>
    <x v="0"/>
    <x v="3"/>
    <x v="0"/>
    <x v="4"/>
    <x v="154"/>
    <x v="2"/>
    <x v="1"/>
    <n v="0.05"/>
    <m/>
    <m/>
    <n v="0.05"/>
  </r>
  <r>
    <x v="1"/>
    <x v="14"/>
    <x v="0"/>
    <x v="3"/>
    <x v="1"/>
    <x v="171"/>
    <x v="155"/>
    <x v="2"/>
    <x v="1"/>
    <n v="0.1"/>
    <m/>
    <m/>
    <n v="0.1"/>
  </r>
  <r>
    <x v="1"/>
    <x v="14"/>
    <x v="0"/>
    <x v="3"/>
    <x v="1"/>
    <x v="171"/>
    <x v="156"/>
    <x v="2"/>
    <x v="1"/>
    <n v="0.1"/>
    <m/>
    <m/>
    <n v="0.1"/>
  </r>
  <r>
    <x v="1"/>
    <x v="14"/>
    <x v="0"/>
    <x v="35"/>
    <x v="2"/>
    <x v="172"/>
    <x v="157"/>
    <x v="1"/>
    <x v="1"/>
    <m/>
    <n v="0.05"/>
    <m/>
    <n v="0.05"/>
  </r>
  <r>
    <x v="1"/>
    <x v="14"/>
    <x v="0"/>
    <x v="35"/>
    <x v="2"/>
    <x v="173"/>
    <x v="158"/>
    <x v="1"/>
    <x v="1"/>
    <m/>
    <n v="0.1"/>
    <m/>
    <n v="0.1"/>
  </r>
  <r>
    <x v="1"/>
    <x v="14"/>
    <x v="0"/>
    <x v="14"/>
    <x v="11"/>
    <x v="161"/>
    <x v="159"/>
    <x v="0"/>
    <x v="8"/>
    <m/>
    <m/>
    <m/>
    <n v="0.25"/>
  </r>
  <r>
    <x v="1"/>
    <x v="14"/>
    <x v="0"/>
    <x v="14"/>
    <x v="1"/>
    <x v="174"/>
    <x v="160"/>
    <x v="2"/>
    <x v="1"/>
    <n v="0.2"/>
    <m/>
    <m/>
    <n v="0.2"/>
  </r>
  <r>
    <x v="1"/>
    <x v="14"/>
    <x v="0"/>
    <x v="15"/>
    <x v="5"/>
    <x v="26"/>
    <x v="25"/>
    <x v="3"/>
    <x v="8"/>
    <n v="0.45"/>
    <n v="0.25"/>
    <m/>
    <n v="0.95"/>
  </r>
  <r>
    <x v="1"/>
    <x v="14"/>
    <x v="1"/>
    <x v="19"/>
    <x v="0"/>
    <x v="175"/>
    <x v="17"/>
    <x v="4"/>
    <x v="1"/>
    <m/>
    <m/>
    <n v="0.05"/>
    <n v="0.05"/>
  </r>
  <r>
    <x v="1"/>
    <x v="14"/>
    <x v="1"/>
    <x v="19"/>
    <x v="2"/>
    <x v="176"/>
    <x v="161"/>
    <x v="4"/>
    <x v="1"/>
    <m/>
    <m/>
    <n v="0.2"/>
    <n v="0.2"/>
  </r>
  <r>
    <x v="1"/>
    <x v="14"/>
    <x v="1"/>
    <x v="18"/>
    <x v="0"/>
    <x v="177"/>
    <x v="17"/>
    <x v="4"/>
    <x v="1"/>
    <m/>
    <m/>
    <n v="0.1"/>
    <n v="0.1"/>
  </r>
  <r>
    <x v="1"/>
    <x v="14"/>
    <x v="1"/>
    <x v="18"/>
    <x v="3"/>
    <x v="178"/>
    <x v="162"/>
    <x v="4"/>
    <x v="1"/>
    <m/>
    <m/>
    <n v="0.1"/>
    <n v="0.1"/>
  </r>
  <r>
    <x v="1"/>
    <x v="14"/>
    <x v="1"/>
    <x v="18"/>
    <x v="1"/>
    <x v="72"/>
    <x v="163"/>
    <x v="4"/>
    <x v="1"/>
    <m/>
    <m/>
    <n v="0.1"/>
    <n v="0.1"/>
  </r>
  <r>
    <x v="1"/>
    <x v="14"/>
    <x v="1"/>
    <x v="25"/>
    <x v="0"/>
    <x v="39"/>
    <x v="164"/>
    <x v="4"/>
    <x v="1"/>
    <m/>
    <m/>
    <n v="0.05"/>
    <n v="0.05"/>
  </r>
  <r>
    <x v="1"/>
    <x v="14"/>
    <x v="1"/>
    <x v="33"/>
    <x v="5"/>
    <x v="26"/>
    <x v="25"/>
    <x v="3"/>
    <x v="1"/>
    <m/>
    <m/>
    <n v="0.6"/>
    <n v="0.6"/>
  </r>
  <r>
    <x v="1"/>
    <x v="14"/>
    <x v="2"/>
    <x v="34"/>
    <x v="5"/>
    <x v="26"/>
    <x v="25"/>
    <x v="3"/>
    <x v="8"/>
    <n v="0.45"/>
    <n v="0.25"/>
    <n v="0.6"/>
    <n v="1.5499999999999998"/>
  </r>
  <r>
    <x v="1"/>
    <x v="5"/>
    <x v="3"/>
    <x v="34"/>
    <x v="5"/>
    <x v="26"/>
    <x v="25"/>
    <x v="3"/>
    <x v="28"/>
    <n v="1.9800000000000002"/>
    <n v="3.75"/>
    <n v="9.0499999999999989"/>
    <n v="28.259999999999998"/>
  </r>
  <r>
    <x v="2"/>
    <x v="15"/>
    <x v="0"/>
    <x v="14"/>
    <x v="7"/>
    <x v="179"/>
    <x v="165"/>
    <x v="0"/>
    <x v="29"/>
    <m/>
    <m/>
    <m/>
    <n v="0.9"/>
  </r>
  <r>
    <x v="2"/>
    <x v="15"/>
    <x v="0"/>
    <x v="0"/>
    <x v="0"/>
    <x v="0"/>
    <x v="166"/>
    <x v="1"/>
    <x v="1"/>
    <m/>
    <n v="0.08"/>
    <m/>
    <n v="0.08"/>
  </r>
  <r>
    <x v="2"/>
    <x v="15"/>
    <x v="0"/>
    <x v="15"/>
    <x v="5"/>
    <x v="26"/>
    <x v="25"/>
    <x v="3"/>
    <x v="29"/>
    <n v="0"/>
    <n v="0.08"/>
    <m/>
    <n v="0.98"/>
  </r>
  <r>
    <x v="2"/>
    <x v="15"/>
    <x v="2"/>
    <x v="34"/>
    <x v="5"/>
    <x v="26"/>
    <x v="25"/>
    <x v="3"/>
    <x v="29"/>
    <n v="0"/>
    <n v="0.08"/>
    <m/>
    <n v="0.98"/>
  </r>
  <r>
    <x v="2"/>
    <x v="16"/>
    <x v="0"/>
    <x v="14"/>
    <x v="9"/>
    <x v="180"/>
    <x v="167"/>
    <x v="0"/>
    <x v="3"/>
    <m/>
    <m/>
    <m/>
    <n v="0.3"/>
  </r>
  <r>
    <x v="2"/>
    <x v="16"/>
    <x v="0"/>
    <x v="14"/>
    <x v="9"/>
    <x v="181"/>
    <x v="168"/>
    <x v="0"/>
    <x v="9"/>
    <m/>
    <m/>
    <m/>
    <n v="0.2"/>
  </r>
  <r>
    <x v="2"/>
    <x v="16"/>
    <x v="0"/>
    <x v="14"/>
    <x v="9"/>
    <x v="181"/>
    <x v="169"/>
    <x v="0"/>
    <x v="9"/>
    <m/>
    <m/>
    <m/>
    <n v="0.2"/>
  </r>
  <r>
    <x v="2"/>
    <x v="16"/>
    <x v="0"/>
    <x v="14"/>
    <x v="9"/>
    <x v="181"/>
    <x v="170"/>
    <x v="0"/>
    <x v="3"/>
    <m/>
    <m/>
    <m/>
    <n v="0.3"/>
  </r>
  <r>
    <x v="2"/>
    <x v="16"/>
    <x v="0"/>
    <x v="14"/>
    <x v="9"/>
    <x v="182"/>
    <x v="171"/>
    <x v="0"/>
    <x v="9"/>
    <m/>
    <m/>
    <m/>
    <n v="0.2"/>
  </r>
  <r>
    <x v="2"/>
    <x v="16"/>
    <x v="0"/>
    <x v="14"/>
    <x v="11"/>
    <x v="183"/>
    <x v="168"/>
    <x v="0"/>
    <x v="9"/>
    <m/>
    <m/>
    <m/>
    <n v="0.2"/>
  </r>
  <r>
    <x v="2"/>
    <x v="16"/>
    <x v="0"/>
    <x v="14"/>
    <x v="11"/>
    <x v="183"/>
    <x v="172"/>
    <x v="0"/>
    <x v="9"/>
    <m/>
    <m/>
    <m/>
    <n v="0.2"/>
  </r>
  <r>
    <x v="2"/>
    <x v="16"/>
    <x v="0"/>
    <x v="14"/>
    <x v="11"/>
    <x v="183"/>
    <x v="173"/>
    <x v="0"/>
    <x v="21"/>
    <m/>
    <m/>
    <m/>
    <n v="0.6"/>
  </r>
  <r>
    <x v="2"/>
    <x v="16"/>
    <x v="0"/>
    <x v="15"/>
    <x v="5"/>
    <x v="26"/>
    <x v="25"/>
    <x v="3"/>
    <x v="30"/>
    <n v="0"/>
    <n v="0"/>
    <m/>
    <n v="2.1999999999999997"/>
  </r>
  <r>
    <x v="2"/>
    <x v="16"/>
    <x v="1"/>
    <x v="33"/>
    <x v="5"/>
    <x v="26"/>
    <x v="25"/>
    <x v="3"/>
    <x v="1"/>
    <m/>
    <m/>
    <m/>
    <n v="0"/>
  </r>
  <r>
    <x v="2"/>
    <x v="16"/>
    <x v="2"/>
    <x v="34"/>
    <x v="5"/>
    <x v="26"/>
    <x v="25"/>
    <x v="3"/>
    <x v="30"/>
    <n v="0"/>
    <n v="0"/>
    <n v="0"/>
    <n v="2.1999999999999997"/>
  </r>
  <r>
    <x v="2"/>
    <x v="17"/>
    <x v="0"/>
    <x v="14"/>
    <x v="9"/>
    <x v="180"/>
    <x v="174"/>
    <x v="0"/>
    <x v="20"/>
    <m/>
    <m/>
    <m/>
    <n v="0.1"/>
  </r>
  <r>
    <x v="2"/>
    <x v="17"/>
    <x v="0"/>
    <x v="14"/>
    <x v="9"/>
    <x v="180"/>
    <x v="175"/>
    <x v="0"/>
    <x v="9"/>
    <m/>
    <m/>
    <m/>
    <n v="0.2"/>
  </r>
  <r>
    <x v="2"/>
    <x v="17"/>
    <x v="0"/>
    <x v="14"/>
    <x v="9"/>
    <x v="180"/>
    <x v="176"/>
    <x v="0"/>
    <x v="3"/>
    <m/>
    <m/>
    <m/>
    <n v="0.3"/>
  </r>
  <r>
    <x v="2"/>
    <x v="17"/>
    <x v="0"/>
    <x v="14"/>
    <x v="9"/>
    <x v="180"/>
    <x v="177"/>
    <x v="0"/>
    <x v="20"/>
    <m/>
    <m/>
    <m/>
    <n v="0.1"/>
  </r>
  <r>
    <x v="2"/>
    <x v="17"/>
    <x v="0"/>
    <x v="14"/>
    <x v="9"/>
    <x v="182"/>
    <x v="176"/>
    <x v="0"/>
    <x v="20"/>
    <m/>
    <m/>
    <m/>
    <n v="0.1"/>
  </r>
  <r>
    <x v="2"/>
    <x v="17"/>
    <x v="0"/>
    <x v="14"/>
    <x v="9"/>
    <x v="184"/>
    <x v="176"/>
    <x v="0"/>
    <x v="24"/>
    <m/>
    <m/>
    <m/>
    <n v="0.5"/>
  </r>
  <r>
    <x v="2"/>
    <x v="17"/>
    <x v="0"/>
    <x v="15"/>
    <x v="5"/>
    <x v="26"/>
    <x v="25"/>
    <x v="3"/>
    <x v="31"/>
    <n v="0"/>
    <n v="0"/>
    <m/>
    <n v="1.3"/>
  </r>
  <r>
    <x v="2"/>
    <x v="17"/>
    <x v="1"/>
    <x v="40"/>
    <x v="8"/>
    <x v="81"/>
    <x v="25"/>
    <x v="3"/>
    <x v="1"/>
    <m/>
    <m/>
    <m/>
    <n v="0"/>
  </r>
  <r>
    <x v="2"/>
    <x v="17"/>
    <x v="1"/>
    <x v="33"/>
    <x v="5"/>
    <x v="26"/>
    <x v="25"/>
    <x v="3"/>
    <x v="1"/>
    <m/>
    <m/>
    <n v="0"/>
    <n v="0"/>
  </r>
  <r>
    <x v="2"/>
    <x v="17"/>
    <x v="2"/>
    <x v="34"/>
    <x v="5"/>
    <x v="26"/>
    <x v="25"/>
    <x v="3"/>
    <x v="31"/>
    <n v="0"/>
    <n v="0"/>
    <n v="0"/>
    <n v="1.3"/>
  </r>
  <r>
    <x v="2"/>
    <x v="18"/>
    <x v="0"/>
    <x v="0"/>
    <x v="9"/>
    <x v="185"/>
    <x v="178"/>
    <x v="1"/>
    <x v="1"/>
    <m/>
    <n v="1"/>
    <m/>
    <n v="1"/>
  </r>
  <r>
    <x v="2"/>
    <x v="18"/>
    <x v="0"/>
    <x v="48"/>
    <x v="0"/>
    <x v="169"/>
    <x v="179"/>
    <x v="1"/>
    <x v="1"/>
    <m/>
    <n v="0.3"/>
    <m/>
    <n v="0.3"/>
  </r>
  <r>
    <x v="2"/>
    <x v="18"/>
    <x v="0"/>
    <x v="9"/>
    <x v="9"/>
    <x v="186"/>
    <x v="180"/>
    <x v="0"/>
    <x v="23"/>
    <m/>
    <m/>
    <m/>
    <n v="0"/>
  </r>
  <r>
    <x v="2"/>
    <x v="18"/>
    <x v="0"/>
    <x v="14"/>
    <x v="9"/>
    <x v="182"/>
    <x v="181"/>
    <x v="0"/>
    <x v="20"/>
    <m/>
    <m/>
    <m/>
    <n v="0.1"/>
  </r>
  <r>
    <x v="2"/>
    <x v="18"/>
    <x v="0"/>
    <x v="14"/>
    <x v="9"/>
    <x v="184"/>
    <x v="181"/>
    <x v="0"/>
    <x v="24"/>
    <m/>
    <m/>
    <m/>
    <n v="0.5"/>
  </r>
  <r>
    <x v="2"/>
    <x v="18"/>
    <x v="0"/>
    <x v="15"/>
    <x v="5"/>
    <x v="26"/>
    <x v="25"/>
    <x v="3"/>
    <x v="21"/>
    <n v="0"/>
    <n v="1.3"/>
    <m/>
    <n v="1.9"/>
  </r>
  <r>
    <x v="2"/>
    <x v="18"/>
    <x v="1"/>
    <x v="18"/>
    <x v="9"/>
    <x v="187"/>
    <x v="182"/>
    <x v="4"/>
    <x v="1"/>
    <m/>
    <m/>
    <n v="1"/>
    <n v="1"/>
  </r>
  <r>
    <x v="2"/>
    <x v="18"/>
    <x v="1"/>
    <x v="18"/>
    <x v="0"/>
    <x v="31"/>
    <x v="183"/>
    <x v="4"/>
    <x v="1"/>
    <m/>
    <m/>
    <n v="0.1"/>
    <n v="0.1"/>
  </r>
  <r>
    <x v="2"/>
    <x v="18"/>
    <x v="1"/>
    <x v="39"/>
    <x v="1"/>
    <x v="85"/>
    <x v="184"/>
    <x v="4"/>
    <x v="1"/>
    <m/>
    <m/>
    <n v="0.3"/>
    <n v="0.3"/>
  </r>
  <r>
    <x v="2"/>
    <x v="18"/>
    <x v="1"/>
    <x v="33"/>
    <x v="5"/>
    <x v="26"/>
    <x v="25"/>
    <x v="3"/>
    <x v="1"/>
    <m/>
    <m/>
    <n v="1.4000000000000001"/>
    <n v="1.4000000000000001"/>
  </r>
  <r>
    <x v="2"/>
    <x v="18"/>
    <x v="2"/>
    <x v="34"/>
    <x v="5"/>
    <x v="26"/>
    <x v="25"/>
    <x v="3"/>
    <x v="21"/>
    <n v="0"/>
    <n v="1.3"/>
    <n v="1.4000000000000001"/>
    <n v="3.3"/>
  </r>
  <r>
    <x v="2"/>
    <x v="19"/>
    <x v="0"/>
    <x v="10"/>
    <x v="2"/>
    <x v="188"/>
    <x v="185"/>
    <x v="2"/>
    <x v="1"/>
    <n v="0.05"/>
    <m/>
    <m/>
    <n v="0.05"/>
  </r>
  <r>
    <x v="2"/>
    <x v="19"/>
    <x v="0"/>
    <x v="14"/>
    <x v="12"/>
    <x v="189"/>
    <x v="186"/>
    <x v="0"/>
    <x v="9"/>
    <m/>
    <m/>
    <m/>
    <n v="0.2"/>
  </r>
  <r>
    <x v="2"/>
    <x v="19"/>
    <x v="0"/>
    <x v="14"/>
    <x v="12"/>
    <x v="189"/>
    <x v="187"/>
    <x v="0"/>
    <x v="12"/>
    <m/>
    <m/>
    <m/>
    <n v="0.8"/>
  </r>
  <r>
    <x v="2"/>
    <x v="19"/>
    <x v="0"/>
    <x v="14"/>
    <x v="9"/>
    <x v="182"/>
    <x v="187"/>
    <x v="0"/>
    <x v="21"/>
    <m/>
    <m/>
    <m/>
    <n v="0.6"/>
  </r>
  <r>
    <x v="2"/>
    <x v="19"/>
    <x v="0"/>
    <x v="15"/>
    <x v="5"/>
    <x v="26"/>
    <x v="25"/>
    <x v="3"/>
    <x v="32"/>
    <n v="0.05"/>
    <n v="0"/>
    <n v="0"/>
    <n v="1.6500000000000001"/>
  </r>
  <r>
    <x v="2"/>
    <x v="19"/>
    <x v="1"/>
    <x v="19"/>
    <x v="2"/>
    <x v="176"/>
    <x v="188"/>
    <x v="4"/>
    <x v="1"/>
    <m/>
    <m/>
    <n v="0.2"/>
    <n v="0.2"/>
  </r>
  <r>
    <x v="2"/>
    <x v="19"/>
    <x v="1"/>
    <x v="16"/>
    <x v="1"/>
    <x v="190"/>
    <x v="188"/>
    <x v="4"/>
    <x v="1"/>
    <m/>
    <m/>
    <n v="0.2"/>
    <n v="0.2"/>
  </r>
  <r>
    <x v="2"/>
    <x v="19"/>
    <x v="1"/>
    <x v="31"/>
    <x v="1"/>
    <x v="191"/>
    <x v="188"/>
    <x v="4"/>
    <x v="1"/>
    <m/>
    <m/>
    <n v="0.2"/>
    <n v="0.2"/>
  </r>
  <r>
    <x v="2"/>
    <x v="19"/>
    <x v="1"/>
    <x v="33"/>
    <x v="5"/>
    <x v="26"/>
    <x v="25"/>
    <x v="3"/>
    <x v="1"/>
    <m/>
    <m/>
    <n v="0.60000000000000009"/>
    <n v="0.60000000000000009"/>
  </r>
  <r>
    <x v="2"/>
    <x v="19"/>
    <x v="2"/>
    <x v="40"/>
    <x v="5"/>
    <x v="26"/>
    <x v="25"/>
    <x v="3"/>
    <x v="32"/>
    <n v="0.05"/>
    <n v="0"/>
    <n v="0.60000000000000009"/>
    <n v="2.25"/>
  </r>
  <r>
    <x v="2"/>
    <x v="20"/>
    <x v="0"/>
    <x v="14"/>
    <x v="9"/>
    <x v="86"/>
    <x v="189"/>
    <x v="0"/>
    <x v="2"/>
    <m/>
    <m/>
    <m/>
    <n v="0.4"/>
  </r>
  <r>
    <x v="2"/>
    <x v="20"/>
    <x v="0"/>
    <x v="14"/>
    <x v="9"/>
    <x v="86"/>
    <x v="190"/>
    <x v="0"/>
    <x v="20"/>
    <m/>
    <m/>
    <m/>
    <n v="0.1"/>
  </r>
  <r>
    <x v="2"/>
    <x v="20"/>
    <x v="0"/>
    <x v="14"/>
    <x v="6"/>
    <x v="58"/>
    <x v="191"/>
    <x v="0"/>
    <x v="9"/>
    <m/>
    <m/>
    <m/>
    <n v="0.2"/>
  </r>
  <r>
    <x v="2"/>
    <x v="20"/>
    <x v="0"/>
    <x v="15"/>
    <x v="5"/>
    <x v="26"/>
    <x v="25"/>
    <x v="3"/>
    <x v="26"/>
    <n v="0"/>
    <n v="0"/>
    <m/>
    <n v="0.7"/>
  </r>
  <r>
    <x v="2"/>
    <x v="20"/>
    <x v="2"/>
    <x v="34"/>
    <x v="5"/>
    <x v="26"/>
    <x v="25"/>
    <x v="3"/>
    <x v="26"/>
    <n v="0"/>
    <n v="0"/>
    <m/>
    <n v="0.7"/>
  </r>
  <r>
    <x v="2"/>
    <x v="21"/>
    <x v="0"/>
    <x v="14"/>
    <x v="9"/>
    <x v="86"/>
    <x v="192"/>
    <x v="0"/>
    <x v="9"/>
    <m/>
    <m/>
    <m/>
    <n v="0.2"/>
  </r>
  <r>
    <x v="2"/>
    <x v="21"/>
    <x v="0"/>
    <x v="14"/>
    <x v="9"/>
    <x v="86"/>
    <x v="193"/>
    <x v="0"/>
    <x v="20"/>
    <m/>
    <m/>
    <m/>
    <n v="0.1"/>
  </r>
  <r>
    <x v="2"/>
    <x v="21"/>
    <x v="0"/>
    <x v="14"/>
    <x v="6"/>
    <x v="57"/>
    <x v="194"/>
    <x v="0"/>
    <x v="8"/>
    <m/>
    <m/>
    <m/>
    <n v="0.25"/>
  </r>
  <r>
    <x v="2"/>
    <x v="21"/>
    <x v="0"/>
    <x v="15"/>
    <x v="5"/>
    <x v="26"/>
    <x v="25"/>
    <x v="3"/>
    <x v="33"/>
    <n v="0"/>
    <n v="0"/>
    <m/>
    <n v="0.55000000000000004"/>
  </r>
  <r>
    <x v="2"/>
    <x v="21"/>
    <x v="2"/>
    <x v="34"/>
    <x v="5"/>
    <x v="26"/>
    <x v="25"/>
    <x v="3"/>
    <x v="33"/>
    <n v="0"/>
    <n v="0"/>
    <m/>
    <n v="0.55000000000000004"/>
  </r>
  <r>
    <x v="2"/>
    <x v="5"/>
    <x v="3"/>
    <x v="34"/>
    <x v="5"/>
    <x v="26"/>
    <x v="25"/>
    <x v="3"/>
    <x v="34"/>
    <n v="0.05"/>
    <n v="1.3800000000000001"/>
    <n v="2"/>
    <n v="11.28"/>
  </r>
  <r>
    <x v="3"/>
    <x v="22"/>
    <x v="0"/>
    <x v="50"/>
    <x v="2"/>
    <x v="192"/>
    <x v="195"/>
    <x v="2"/>
    <x v="1"/>
    <n v="0.05"/>
    <m/>
    <m/>
    <n v="0.05"/>
  </r>
  <r>
    <x v="3"/>
    <x v="22"/>
    <x v="0"/>
    <x v="12"/>
    <x v="1"/>
    <x v="100"/>
    <x v="196"/>
    <x v="2"/>
    <x v="1"/>
    <n v="0.1"/>
    <m/>
    <m/>
    <n v="0.1"/>
  </r>
  <r>
    <x v="3"/>
    <x v="22"/>
    <x v="0"/>
    <x v="12"/>
    <x v="1"/>
    <x v="100"/>
    <x v="195"/>
    <x v="2"/>
    <x v="1"/>
    <n v="0.1"/>
    <m/>
    <m/>
    <n v="0.1"/>
  </r>
  <r>
    <x v="3"/>
    <x v="22"/>
    <x v="0"/>
    <x v="9"/>
    <x v="1"/>
    <x v="55"/>
    <x v="197"/>
    <x v="2"/>
    <x v="1"/>
    <n v="0.2"/>
    <m/>
    <m/>
    <n v="0.2"/>
  </r>
  <r>
    <x v="3"/>
    <x v="22"/>
    <x v="0"/>
    <x v="14"/>
    <x v="12"/>
    <x v="193"/>
    <x v="198"/>
    <x v="0"/>
    <x v="9"/>
    <m/>
    <m/>
    <m/>
    <n v="0.2"/>
  </r>
  <r>
    <x v="3"/>
    <x v="22"/>
    <x v="0"/>
    <x v="14"/>
    <x v="1"/>
    <x v="194"/>
    <x v="199"/>
    <x v="1"/>
    <x v="1"/>
    <m/>
    <n v="0.5"/>
    <m/>
    <n v="0.5"/>
  </r>
  <r>
    <x v="3"/>
    <x v="22"/>
    <x v="0"/>
    <x v="15"/>
    <x v="5"/>
    <x v="26"/>
    <x v="25"/>
    <x v="3"/>
    <x v="9"/>
    <n v="0.45"/>
    <n v="0.5"/>
    <m/>
    <n v="1.1499999999999999"/>
  </r>
  <r>
    <x v="3"/>
    <x v="22"/>
    <x v="1"/>
    <x v="16"/>
    <x v="2"/>
    <x v="195"/>
    <x v="200"/>
    <x v="4"/>
    <x v="1"/>
    <m/>
    <m/>
    <n v="0.05"/>
    <n v="0.05"/>
  </r>
  <r>
    <x v="3"/>
    <x v="22"/>
    <x v="1"/>
    <x v="23"/>
    <x v="2"/>
    <x v="109"/>
    <x v="201"/>
    <x v="4"/>
    <x v="1"/>
    <m/>
    <m/>
    <n v="0.1"/>
    <n v="0.1"/>
  </r>
  <r>
    <x v="3"/>
    <x v="22"/>
    <x v="1"/>
    <x v="31"/>
    <x v="1"/>
    <x v="196"/>
    <x v="202"/>
    <x v="4"/>
    <x v="1"/>
    <m/>
    <m/>
    <n v="0.05"/>
    <n v="0.05"/>
  </r>
  <r>
    <x v="3"/>
    <x v="22"/>
    <x v="1"/>
    <x v="31"/>
    <x v="1"/>
    <x v="196"/>
    <x v="203"/>
    <x v="4"/>
    <x v="1"/>
    <m/>
    <m/>
    <n v="0.1"/>
    <n v="0.1"/>
  </r>
  <r>
    <x v="3"/>
    <x v="22"/>
    <x v="1"/>
    <x v="31"/>
    <x v="1"/>
    <x v="191"/>
    <x v="204"/>
    <x v="4"/>
    <x v="1"/>
    <m/>
    <m/>
    <n v="0.1"/>
    <n v="0.1"/>
  </r>
  <r>
    <x v="3"/>
    <x v="22"/>
    <x v="1"/>
    <x v="31"/>
    <x v="1"/>
    <x v="197"/>
    <x v="205"/>
    <x v="4"/>
    <x v="1"/>
    <m/>
    <m/>
    <n v="0.05"/>
    <n v="0.05"/>
  </r>
  <r>
    <x v="3"/>
    <x v="22"/>
    <x v="1"/>
    <x v="31"/>
    <x v="1"/>
    <x v="198"/>
    <x v="203"/>
    <x v="4"/>
    <x v="1"/>
    <m/>
    <m/>
    <n v="0.05"/>
    <n v="0.05"/>
  </r>
  <r>
    <x v="3"/>
    <x v="22"/>
    <x v="1"/>
    <x v="16"/>
    <x v="0"/>
    <x v="104"/>
    <x v="206"/>
    <x v="4"/>
    <x v="1"/>
    <m/>
    <m/>
    <n v="0.1"/>
    <n v="0.1"/>
  </r>
  <r>
    <x v="3"/>
    <x v="22"/>
    <x v="1"/>
    <x v="36"/>
    <x v="1"/>
    <x v="159"/>
    <x v="207"/>
    <x v="4"/>
    <x v="1"/>
    <m/>
    <m/>
    <n v="0.5"/>
    <n v="0.5"/>
  </r>
  <r>
    <x v="3"/>
    <x v="22"/>
    <x v="1"/>
    <x v="36"/>
    <x v="1"/>
    <x v="159"/>
    <x v="195"/>
    <x v="4"/>
    <x v="1"/>
    <m/>
    <m/>
    <n v="0.05"/>
    <n v="0.05"/>
  </r>
  <r>
    <x v="3"/>
    <x v="22"/>
    <x v="1"/>
    <x v="47"/>
    <x v="1"/>
    <x v="199"/>
    <x v="208"/>
    <x v="4"/>
    <x v="1"/>
    <m/>
    <m/>
    <n v="0.5"/>
    <n v="0.5"/>
  </r>
  <r>
    <x v="3"/>
    <x v="22"/>
    <x v="1"/>
    <x v="33"/>
    <x v="5"/>
    <x v="26"/>
    <x v="25"/>
    <x v="3"/>
    <x v="1"/>
    <m/>
    <m/>
    <n v="1.6500000000000001"/>
    <n v="1.6500000000000001"/>
  </r>
  <r>
    <x v="3"/>
    <x v="22"/>
    <x v="2"/>
    <x v="34"/>
    <x v="5"/>
    <x v="26"/>
    <x v="25"/>
    <x v="3"/>
    <x v="9"/>
    <n v="0.45"/>
    <n v="0.5"/>
    <n v="1.6500000000000001"/>
    <n v="2.8"/>
  </r>
  <r>
    <x v="3"/>
    <x v="23"/>
    <x v="0"/>
    <x v="13"/>
    <x v="1"/>
    <x v="200"/>
    <x v="209"/>
    <x v="1"/>
    <x v="1"/>
    <m/>
    <n v="0.15"/>
    <m/>
    <n v="0.15"/>
  </r>
  <r>
    <x v="3"/>
    <x v="23"/>
    <x v="0"/>
    <x v="8"/>
    <x v="2"/>
    <x v="12"/>
    <x v="210"/>
    <x v="0"/>
    <x v="24"/>
    <m/>
    <m/>
    <m/>
    <n v="0.5"/>
  </r>
  <r>
    <x v="3"/>
    <x v="23"/>
    <x v="0"/>
    <x v="9"/>
    <x v="3"/>
    <x v="14"/>
    <x v="211"/>
    <x v="2"/>
    <x v="1"/>
    <n v="0.1"/>
    <m/>
    <m/>
    <n v="0.1"/>
  </r>
  <r>
    <x v="3"/>
    <x v="23"/>
    <x v="0"/>
    <x v="14"/>
    <x v="3"/>
    <x v="84"/>
    <x v="212"/>
    <x v="0"/>
    <x v="3"/>
    <m/>
    <m/>
    <m/>
    <n v="0.3"/>
  </r>
  <r>
    <x v="3"/>
    <x v="23"/>
    <x v="0"/>
    <x v="14"/>
    <x v="3"/>
    <x v="84"/>
    <x v="213"/>
    <x v="0"/>
    <x v="3"/>
    <m/>
    <m/>
    <m/>
    <n v="0.3"/>
  </r>
  <r>
    <x v="3"/>
    <x v="23"/>
    <x v="0"/>
    <x v="14"/>
    <x v="3"/>
    <x v="84"/>
    <x v="214"/>
    <x v="1"/>
    <x v="1"/>
    <m/>
    <n v="0.1"/>
    <m/>
    <n v="0.1"/>
  </r>
  <r>
    <x v="3"/>
    <x v="23"/>
    <x v="0"/>
    <x v="14"/>
    <x v="1"/>
    <x v="201"/>
    <x v="215"/>
    <x v="2"/>
    <x v="1"/>
    <n v="0.3"/>
    <m/>
    <m/>
    <n v="0.3"/>
  </r>
  <r>
    <x v="3"/>
    <x v="23"/>
    <x v="0"/>
    <x v="14"/>
    <x v="1"/>
    <x v="202"/>
    <x v="216"/>
    <x v="2"/>
    <x v="1"/>
    <n v="0.1"/>
    <m/>
    <m/>
    <n v="0.1"/>
  </r>
  <r>
    <x v="3"/>
    <x v="23"/>
    <x v="0"/>
    <x v="14"/>
    <x v="1"/>
    <x v="203"/>
    <x v="217"/>
    <x v="1"/>
    <x v="1"/>
    <m/>
    <n v="0.3"/>
    <m/>
    <n v="0.3"/>
  </r>
  <r>
    <x v="3"/>
    <x v="23"/>
    <x v="0"/>
    <x v="14"/>
    <x v="12"/>
    <x v="204"/>
    <x v="218"/>
    <x v="0"/>
    <x v="2"/>
    <m/>
    <m/>
    <m/>
    <n v="0.4"/>
  </r>
  <r>
    <x v="3"/>
    <x v="23"/>
    <x v="0"/>
    <x v="14"/>
    <x v="12"/>
    <x v="193"/>
    <x v="219"/>
    <x v="0"/>
    <x v="24"/>
    <m/>
    <m/>
    <m/>
    <n v="0.5"/>
  </r>
  <r>
    <x v="3"/>
    <x v="23"/>
    <x v="0"/>
    <x v="14"/>
    <x v="12"/>
    <x v="205"/>
    <x v="220"/>
    <x v="0"/>
    <x v="35"/>
    <m/>
    <m/>
    <m/>
    <n v="1"/>
  </r>
  <r>
    <x v="3"/>
    <x v="23"/>
    <x v="0"/>
    <x v="15"/>
    <x v="5"/>
    <x v="81"/>
    <x v="25"/>
    <x v="3"/>
    <x v="17"/>
    <n v="0.5"/>
    <n v="0.55000000000000004"/>
    <m/>
    <n v="4.05"/>
  </r>
  <r>
    <x v="3"/>
    <x v="23"/>
    <x v="1"/>
    <x v="16"/>
    <x v="2"/>
    <x v="195"/>
    <x v="221"/>
    <x v="4"/>
    <x v="1"/>
    <m/>
    <m/>
    <n v="0.25"/>
    <n v="0.25"/>
  </r>
  <r>
    <x v="3"/>
    <x v="23"/>
    <x v="1"/>
    <x v="16"/>
    <x v="1"/>
    <x v="190"/>
    <x v="222"/>
    <x v="4"/>
    <x v="1"/>
    <m/>
    <m/>
    <n v="0.15"/>
    <n v="0.15"/>
  </r>
  <r>
    <x v="3"/>
    <x v="23"/>
    <x v="1"/>
    <x v="19"/>
    <x v="2"/>
    <x v="176"/>
    <x v="223"/>
    <x v="4"/>
    <x v="1"/>
    <m/>
    <m/>
    <n v="0.2"/>
    <n v="0.2"/>
  </r>
  <r>
    <x v="3"/>
    <x v="23"/>
    <x v="1"/>
    <x v="19"/>
    <x v="2"/>
    <x v="206"/>
    <x v="224"/>
    <x v="4"/>
    <x v="1"/>
    <m/>
    <m/>
    <n v="0.2"/>
    <n v="0.2"/>
  </r>
  <r>
    <x v="3"/>
    <x v="23"/>
    <x v="1"/>
    <x v="42"/>
    <x v="1"/>
    <x v="207"/>
    <x v="225"/>
    <x v="4"/>
    <x v="1"/>
    <m/>
    <m/>
    <n v="0.3"/>
    <n v="0.3"/>
  </r>
  <r>
    <x v="3"/>
    <x v="23"/>
    <x v="1"/>
    <x v="16"/>
    <x v="0"/>
    <x v="104"/>
    <x v="226"/>
    <x v="4"/>
    <x v="1"/>
    <m/>
    <m/>
    <n v="0.1"/>
    <n v="0.1"/>
  </r>
  <r>
    <x v="3"/>
    <x v="23"/>
    <x v="1"/>
    <x v="31"/>
    <x v="1"/>
    <x v="198"/>
    <x v="227"/>
    <x v="4"/>
    <x v="1"/>
    <m/>
    <m/>
    <n v="0.05"/>
    <n v="0.05"/>
  </r>
  <r>
    <x v="3"/>
    <x v="23"/>
    <x v="1"/>
    <x v="31"/>
    <x v="1"/>
    <x v="167"/>
    <x v="228"/>
    <x v="4"/>
    <x v="1"/>
    <m/>
    <m/>
    <n v="0.1"/>
    <n v="0.1"/>
  </r>
  <r>
    <x v="3"/>
    <x v="23"/>
    <x v="1"/>
    <x v="39"/>
    <x v="1"/>
    <x v="85"/>
    <x v="229"/>
    <x v="4"/>
    <x v="1"/>
    <m/>
    <m/>
    <n v="0.25"/>
    <n v="0.25"/>
  </r>
  <r>
    <x v="3"/>
    <x v="23"/>
    <x v="1"/>
    <x v="33"/>
    <x v="5"/>
    <x v="26"/>
    <x v="25"/>
    <x v="3"/>
    <x v="1"/>
    <m/>
    <m/>
    <n v="1.6000000000000003"/>
    <n v="1.6000000000000003"/>
  </r>
  <r>
    <x v="3"/>
    <x v="23"/>
    <x v="2"/>
    <x v="34"/>
    <x v="5"/>
    <x v="26"/>
    <x v="25"/>
    <x v="3"/>
    <x v="17"/>
    <n v="0.5"/>
    <n v="0.55000000000000004"/>
    <n v="1.6000000000000003"/>
    <n v="5.65"/>
  </r>
  <r>
    <x v="3"/>
    <x v="24"/>
    <x v="0"/>
    <x v="14"/>
    <x v="9"/>
    <x v="181"/>
    <x v="230"/>
    <x v="0"/>
    <x v="3"/>
    <m/>
    <m/>
    <m/>
    <n v="0.3"/>
  </r>
  <r>
    <x v="3"/>
    <x v="24"/>
    <x v="0"/>
    <x v="15"/>
    <x v="5"/>
    <x v="26"/>
    <x v="25"/>
    <x v="3"/>
    <x v="3"/>
    <n v="0"/>
    <n v="0"/>
    <m/>
    <n v="0.3"/>
  </r>
  <r>
    <x v="3"/>
    <x v="24"/>
    <x v="1"/>
    <x v="40"/>
    <x v="8"/>
    <x v="81"/>
    <x v="25"/>
    <x v="3"/>
    <x v="1"/>
    <m/>
    <m/>
    <m/>
    <n v="0"/>
  </r>
  <r>
    <x v="3"/>
    <x v="24"/>
    <x v="1"/>
    <x v="33"/>
    <x v="5"/>
    <x v="26"/>
    <x v="25"/>
    <x v="3"/>
    <x v="1"/>
    <m/>
    <m/>
    <n v="0"/>
    <n v="0"/>
  </r>
  <r>
    <x v="3"/>
    <x v="24"/>
    <x v="2"/>
    <x v="34"/>
    <x v="5"/>
    <x v="26"/>
    <x v="25"/>
    <x v="3"/>
    <x v="3"/>
    <n v="0"/>
    <n v="0"/>
    <n v="0"/>
    <n v="0.3"/>
  </r>
  <r>
    <x v="3"/>
    <x v="5"/>
    <x v="3"/>
    <x v="34"/>
    <x v="5"/>
    <x v="26"/>
    <x v="25"/>
    <x v="3"/>
    <x v="36"/>
    <n v="0.95"/>
    <n v="1.05"/>
    <n v="3.2500000000000004"/>
    <n v="8.75"/>
  </r>
  <r>
    <x v="4"/>
    <x v="25"/>
    <x v="0"/>
    <x v="2"/>
    <x v="2"/>
    <x v="208"/>
    <x v="231"/>
    <x v="1"/>
    <x v="1"/>
    <m/>
    <n v="0.25"/>
    <m/>
    <n v="0.25"/>
  </r>
  <r>
    <x v="4"/>
    <x v="25"/>
    <x v="0"/>
    <x v="5"/>
    <x v="1"/>
    <x v="6"/>
    <x v="232"/>
    <x v="1"/>
    <x v="1"/>
    <m/>
    <n v="0.2"/>
    <m/>
    <n v="0.2"/>
  </r>
  <r>
    <x v="4"/>
    <x v="25"/>
    <x v="0"/>
    <x v="6"/>
    <x v="1"/>
    <x v="67"/>
    <x v="233"/>
    <x v="1"/>
    <x v="1"/>
    <m/>
    <n v="0.35"/>
    <m/>
    <n v="0.35"/>
  </r>
  <r>
    <x v="4"/>
    <x v="25"/>
    <x v="0"/>
    <x v="50"/>
    <x v="1"/>
    <x v="209"/>
    <x v="231"/>
    <x v="1"/>
    <x v="1"/>
    <m/>
    <n v="0.25"/>
    <m/>
    <n v="0.25"/>
  </r>
  <r>
    <x v="4"/>
    <x v="25"/>
    <x v="0"/>
    <x v="9"/>
    <x v="3"/>
    <x v="14"/>
    <x v="234"/>
    <x v="0"/>
    <x v="8"/>
    <m/>
    <m/>
    <m/>
    <n v="0.25"/>
  </r>
  <r>
    <x v="4"/>
    <x v="25"/>
    <x v="0"/>
    <x v="9"/>
    <x v="11"/>
    <x v="96"/>
    <x v="235"/>
    <x v="0"/>
    <x v="24"/>
    <m/>
    <m/>
    <m/>
    <n v="0.5"/>
  </r>
  <r>
    <x v="4"/>
    <x v="25"/>
    <x v="0"/>
    <x v="9"/>
    <x v="2"/>
    <x v="15"/>
    <x v="236"/>
    <x v="0"/>
    <x v="9"/>
    <m/>
    <m/>
    <m/>
    <n v="0.2"/>
  </r>
  <r>
    <x v="4"/>
    <x v="25"/>
    <x v="0"/>
    <x v="9"/>
    <x v="2"/>
    <x v="15"/>
    <x v="234"/>
    <x v="1"/>
    <x v="1"/>
    <m/>
    <n v="0.05"/>
    <m/>
    <n v="0.05"/>
  </r>
  <r>
    <x v="4"/>
    <x v="25"/>
    <x v="0"/>
    <x v="9"/>
    <x v="11"/>
    <x v="210"/>
    <x v="237"/>
    <x v="0"/>
    <x v="23"/>
    <m/>
    <m/>
    <m/>
    <n v="0"/>
  </r>
  <r>
    <x v="4"/>
    <x v="25"/>
    <x v="0"/>
    <x v="14"/>
    <x v="12"/>
    <x v="204"/>
    <x v="238"/>
    <x v="0"/>
    <x v="8"/>
    <m/>
    <m/>
    <m/>
    <n v="0.25"/>
  </r>
  <r>
    <x v="4"/>
    <x v="25"/>
    <x v="0"/>
    <x v="14"/>
    <x v="11"/>
    <x v="161"/>
    <x v="239"/>
    <x v="0"/>
    <x v="8"/>
    <m/>
    <m/>
    <m/>
    <n v="0.25"/>
  </r>
  <r>
    <x v="4"/>
    <x v="25"/>
    <x v="0"/>
    <x v="14"/>
    <x v="12"/>
    <x v="193"/>
    <x v="240"/>
    <x v="0"/>
    <x v="9"/>
    <m/>
    <m/>
    <m/>
    <n v="0.2"/>
  </r>
  <r>
    <x v="4"/>
    <x v="25"/>
    <x v="0"/>
    <x v="15"/>
    <x v="5"/>
    <x v="26"/>
    <x v="25"/>
    <x v="3"/>
    <x v="37"/>
    <n v="0"/>
    <n v="1.1000000000000001"/>
    <m/>
    <n v="2.75"/>
  </r>
  <r>
    <x v="4"/>
    <x v="25"/>
    <x v="1"/>
    <x v="32"/>
    <x v="1"/>
    <x v="211"/>
    <x v="241"/>
    <x v="4"/>
    <x v="1"/>
    <m/>
    <m/>
    <n v="0.25"/>
    <n v="0.25"/>
  </r>
  <r>
    <x v="4"/>
    <x v="25"/>
    <x v="1"/>
    <x v="23"/>
    <x v="2"/>
    <x v="109"/>
    <x v="241"/>
    <x v="4"/>
    <x v="1"/>
    <m/>
    <m/>
    <n v="0.1"/>
    <n v="0.1"/>
  </r>
  <r>
    <x v="4"/>
    <x v="25"/>
    <x v="1"/>
    <x v="47"/>
    <x v="1"/>
    <x v="212"/>
    <x v="231"/>
    <x v="4"/>
    <x v="1"/>
    <m/>
    <m/>
    <n v="0.25"/>
    <n v="0.25"/>
  </r>
  <r>
    <x v="4"/>
    <x v="25"/>
    <x v="1"/>
    <x v="28"/>
    <x v="1"/>
    <x v="213"/>
    <x v="231"/>
    <x v="4"/>
    <x v="1"/>
    <m/>
    <m/>
    <n v="0.25"/>
    <n v="0.25"/>
  </r>
  <r>
    <x v="4"/>
    <x v="25"/>
    <x v="1"/>
    <x v="29"/>
    <x v="1"/>
    <x v="155"/>
    <x v="231"/>
    <x v="4"/>
    <x v="1"/>
    <m/>
    <m/>
    <n v="0.25"/>
    <n v="0.25"/>
  </r>
  <r>
    <x v="4"/>
    <x v="25"/>
    <x v="1"/>
    <x v="33"/>
    <x v="5"/>
    <x v="26"/>
    <x v="25"/>
    <x v="3"/>
    <x v="1"/>
    <m/>
    <m/>
    <n v="1.1000000000000001"/>
    <n v="1.1000000000000001"/>
  </r>
  <r>
    <x v="4"/>
    <x v="25"/>
    <x v="2"/>
    <x v="34"/>
    <x v="5"/>
    <x v="26"/>
    <x v="25"/>
    <x v="3"/>
    <x v="37"/>
    <n v="0"/>
    <n v="1.1000000000000001"/>
    <n v="1.1000000000000001"/>
    <n v="3.85"/>
  </r>
  <r>
    <x v="4"/>
    <x v="26"/>
    <x v="0"/>
    <x v="10"/>
    <x v="2"/>
    <x v="188"/>
    <x v="242"/>
    <x v="2"/>
    <x v="1"/>
    <n v="0.15"/>
    <m/>
    <m/>
    <n v="0.15"/>
  </r>
  <r>
    <x v="4"/>
    <x v="26"/>
    <x v="0"/>
    <x v="5"/>
    <x v="1"/>
    <x v="64"/>
    <x v="243"/>
    <x v="1"/>
    <x v="1"/>
    <m/>
    <n v="0.1"/>
    <m/>
    <n v="0.1"/>
  </r>
  <r>
    <x v="4"/>
    <x v="26"/>
    <x v="0"/>
    <x v="5"/>
    <x v="2"/>
    <x v="6"/>
    <x v="244"/>
    <x v="1"/>
    <x v="1"/>
    <m/>
    <n v="0.3"/>
    <m/>
    <n v="0.3"/>
  </r>
  <r>
    <x v="4"/>
    <x v="26"/>
    <x v="0"/>
    <x v="6"/>
    <x v="0"/>
    <x v="214"/>
    <x v="245"/>
    <x v="1"/>
    <x v="1"/>
    <m/>
    <n v="0.05"/>
    <m/>
    <n v="0.05"/>
  </r>
  <r>
    <x v="4"/>
    <x v="26"/>
    <x v="0"/>
    <x v="11"/>
    <x v="0"/>
    <x v="18"/>
    <x v="246"/>
    <x v="1"/>
    <x v="1"/>
    <m/>
    <n v="0.05"/>
    <m/>
    <n v="0.05"/>
  </r>
  <r>
    <x v="4"/>
    <x v="26"/>
    <x v="0"/>
    <x v="11"/>
    <x v="1"/>
    <x v="125"/>
    <x v="246"/>
    <x v="1"/>
    <x v="1"/>
    <m/>
    <n v="0.05"/>
    <m/>
    <n v="0.05"/>
  </r>
  <r>
    <x v="4"/>
    <x v="26"/>
    <x v="0"/>
    <x v="48"/>
    <x v="0"/>
    <x v="215"/>
    <x v="247"/>
    <x v="1"/>
    <x v="1"/>
    <m/>
    <n v="0.15"/>
    <m/>
    <n v="0.15"/>
  </r>
  <r>
    <x v="4"/>
    <x v="26"/>
    <x v="0"/>
    <x v="48"/>
    <x v="3"/>
    <x v="216"/>
    <x v="248"/>
    <x v="1"/>
    <x v="1"/>
    <m/>
    <n v="0.15"/>
    <m/>
    <n v="0.15"/>
  </r>
  <r>
    <x v="4"/>
    <x v="26"/>
    <x v="0"/>
    <x v="8"/>
    <x v="1"/>
    <x v="217"/>
    <x v="249"/>
    <x v="2"/>
    <x v="1"/>
    <n v="0.1"/>
    <m/>
    <m/>
    <n v="0.1"/>
  </r>
  <r>
    <x v="4"/>
    <x v="26"/>
    <x v="0"/>
    <x v="9"/>
    <x v="2"/>
    <x v="97"/>
    <x v="250"/>
    <x v="2"/>
    <x v="1"/>
    <n v="0.2"/>
    <m/>
    <m/>
    <n v="0.2"/>
  </r>
  <r>
    <x v="4"/>
    <x v="26"/>
    <x v="0"/>
    <x v="38"/>
    <x v="0"/>
    <x v="70"/>
    <x v="251"/>
    <x v="1"/>
    <x v="1"/>
    <m/>
    <n v="0.2"/>
    <m/>
    <n v="0.2"/>
  </r>
  <r>
    <x v="4"/>
    <x v="26"/>
    <x v="0"/>
    <x v="38"/>
    <x v="1"/>
    <x v="218"/>
    <x v="252"/>
    <x v="1"/>
    <x v="1"/>
    <m/>
    <n v="0.05"/>
    <m/>
    <n v="0.05"/>
  </r>
  <r>
    <x v="4"/>
    <x v="26"/>
    <x v="0"/>
    <x v="14"/>
    <x v="3"/>
    <x v="219"/>
    <x v="253"/>
    <x v="0"/>
    <x v="3"/>
    <m/>
    <m/>
    <m/>
    <n v="0.3"/>
  </r>
  <r>
    <x v="4"/>
    <x v="26"/>
    <x v="0"/>
    <x v="14"/>
    <x v="3"/>
    <x v="220"/>
    <x v="254"/>
    <x v="0"/>
    <x v="8"/>
    <m/>
    <m/>
    <m/>
    <n v="0.25"/>
  </r>
  <r>
    <x v="4"/>
    <x v="26"/>
    <x v="0"/>
    <x v="14"/>
    <x v="1"/>
    <x v="221"/>
    <x v="255"/>
    <x v="0"/>
    <x v="8"/>
    <m/>
    <m/>
    <m/>
    <n v="0.25"/>
  </r>
  <r>
    <x v="4"/>
    <x v="26"/>
    <x v="0"/>
    <x v="14"/>
    <x v="12"/>
    <x v="204"/>
    <x v="256"/>
    <x v="0"/>
    <x v="8"/>
    <m/>
    <m/>
    <m/>
    <n v="0.25"/>
  </r>
  <r>
    <x v="4"/>
    <x v="26"/>
    <x v="0"/>
    <x v="15"/>
    <x v="5"/>
    <x v="26"/>
    <x v="25"/>
    <x v="3"/>
    <x v="38"/>
    <n v="0.45"/>
    <n v="1.1000000000000001"/>
    <m/>
    <n v="2.6"/>
  </r>
  <r>
    <x v="4"/>
    <x v="26"/>
    <x v="1"/>
    <x v="18"/>
    <x v="3"/>
    <x v="33"/>
    <x v="257"/>
    <x v="4"/>
    <x v="1"/>
    <m/>
    <m/>
    <n v="0.2"/>
    <n v="0.2"/>
  </r>
  <r>
    <x v="4"/>
    <x v="26"/>
    <x v="1"/>
    <x v="42"/>
    <x v="1"/>
    <x v="222"/>
    <x v="258"/>
    <x v="4"/>
    <x v="1"/>
    <m/>
    <m/>
    <n v="0.5"/>
    <n v="0.5"/>
  </r>
  <r>
    <x v="4"/>
    <x v="26"/>
    <x v="1"/>
    <x v="42"/>
    <x v="1"/>
    <x v="223"/>
    <x v="259"/>
    <x v="4"/>
    <x v="1"/>
    <m/>
    <m/>
    <n v="0.5"/>
    <n v="0.5"/>
  </r>
  <r>
    <x v="4"/>
    <x v="26"/>
    <x v="1"/>
    <x v="17"/>
    <x v="0"/>
    <x v="28"/>
    <x v="260"/>
    <x v="4"/>
    <x v="1"/>
    <m/>
    <m/>
    <n v="0.1"/>
    <n v="0.1"/>
  </r>
  <r>
    <x v="4"/>
    <x v="26"/>
    <x v="1"/>
    <x v="36"/>
    <x v="1"/>
    <x v="159"/>
    <x v="261"/>
    <x v="4"/>
    <x v="1"/>
    <m/>
    <m/>
    <n v="0.05"/>
    <n v="0.05"/>
  </r>
  <r>
    <x v="4"/>
    <x v="26"/>
    <x v="1"/>
    <x v="21"/>
    <x v="1"/>
    <x v="224"/>
    <x v="262"/>
    <x v="4"/>
    <x v="1"/>
    <m/>
    <m/>
    <n v="0.2"/>
    <n v="0.2"/>
  </r>
  <r>
    <x v="4"/>
    <x v="26"/>
    <x v="1"/>
    <x v="21"/>
    <x v="1"/>
    <x v="225"/>
    <x v="263"/>
    <x v="4"/>
    <x v="1"/>
    <m/>
    <m/>
    <n v="0.2"/>
    <n v="0.2"/>
  </r>
  <r>
    <x v="4"/>
    <x v="26"/>
    <x v="1"/>
    <x v="21"/>
    <x v="1"/>
    <x v="226"/>
    <x v="264"/>
    <x v="4"/>
    <x v="1"/>
    <m/>
    <m/>
    <n v="0.2"/>
    <n v="0.2"/>
  </r>
  <r>
    <x v="4"/>
    <x v="26"/>
    <x v="1"/>
    <x v="31"/>
    <x v="1"/>
    <x v="196"/>
    <x v="265"/>
    <x v="4"/>
    <x v="1"/>
    <m/>
    <m/>
    <n v="0.05"/>
    <n v="0.05"/>
  </r>
  <r>
    <x v="4"/>
    <x v="26"/>
    <x v="1"/>
    <x v="31"/>
    <x v="1"/>
    <x v="197"/>
    <x v="266"/>
    <x v="4"/>
    <x v="1"/>
    <m/>
    <m/>
    <n v="0.1"/>
    <n v="0.1"/>
  </r>
  <r>
    <x v="4"/>
    <x v="26"/>
    <x v="1"/>
    <x v="31"/>
    <x v="1"/>
    <x v="198"/>
    <x v="267"/>
    <x v="4"/>
    <x v="1"/>
    <m/>
    <m/>
    <n v="0.1"/>
    <n v="0.1"/>
  </r>
  <r>
    <x v="4"/>
    <x v="26"/>
    <x v="1"/>
    <x v="31"/>
    <x v="1"/>
    <x v="198"/>
    <x v="268"/>
    <x v="4"/>
    <x v="1"/>
    <m/>
    <m/>
    <n v="0.1"/>
    <n v="0.1"/>
  </r>
  <r>
    <x v="4"/>
    <x v="26"/>
    <x v="1"/>
    <x v="51"/>
    <x v="0"/>
    <x v="227"/>
    <x v="269"/>
    <x v="4"/>
    <x v="1"/>
    <m/>
    <m/>
    <n v="0.1"/>
    <n v="0.1"/>
  </r>
  <r>
    <x v="4"/>
    <x v="26"/>
    <x v="1"/>
    <x v="33"/>
    <x v="5"/>
    <x v="26"/>
    <x v="25"/>
    <x v="3"/>
    <x v="1"/>
    <m/>
    <m/>
    <n v="2.4000000000000004"/>
    <n v="2.4000000000000004"/>
  </r>
  <r>
    <x v="4"/>
    <x v="26"/>
    <x v="2"/>
    <x v="34"/>
    <x v="5"/>
    <x v="26"/>
    <x v="25"/>
    <x v="3"/>
    <x v="38"/>
    <n v="0.45"/>
    <n v="1.1000000000000001"/>
    <n v="2.4000000000000004"/>
    <n v="5"/>
  </r>
  <r>
    <x v="4"/>
    <x v="27"/>
    <x v="0"/>
    <x v="10"/>
    <x v="2"/>
    <x v="188"/>
    <x v="270"/>
    <x v="2"/>
    <x v="1"/>
    <n v="0.15"/>
    <m/>
    <m/>
    <n v="0.15"/>
  </r>
  <r>
    <x v="4"/>
    <x v="27"/>
    <x v="0"/>
    <x v="10"/>
    <x v="0"/>
    <x v="17"/>
    <x v="271"/>
    <x v="1"/>
    <x v="1"/>
    <m/>
    <n v="0.05"/>
    <m/>
    <n v="0.05"/>
  </r>
  <r>
    <x v="4"/>
    <x v="27"/>
    <x v="0"/>
    <x v="10"/>
    <x v="1"/>
    <x v="228"/>
    <x v="272"/>
    <x v="2"/>
    <x v="1"/>
    <n v="0.25"/>
    <m/>
    <m/>
    <n v="0.25"/>
  </r>
  <r>
    <x v="4"/>
    <x v="27"/>
    <x v="0"/>
    <x v="41"/>
    <x v="0"/>
    <x v="99"/>
    <x v="273"/>
    <x v="1"/>
    <x v="1"/>
    <m/>
    <n v="0.2"/>
    <m/>
    <n v="0.2"/>
  </r>
  <r>
    <x v="4"/>
    <x v="27"/>
    <x v="0"/>
    <x v="5"/>
    <x v="1"/>
    <x v="229"/>
    <x v="274"/>
    <x v="1"/>
    <x v="1"/>
    <m/>
    <n v="0.25"/>
    <m/>
    <n v="0.25"/>
  </r>
  <r>
    <x v="4"/>
    <x v="27"/>
    <x v="0"/>
    <x v="35"/>
    <x v="2"/>
    <x v="91"/>
    <x v="275"/>
    <x v="2"/>
    <x v="1"/>
    <n v="0.05"/>
    <m/>
    <m/>
    <n v="0.05"/>
  </r>
  <r>
    <x v="4"/>
    <x v="27"/>
    <x v="0"/>
    <x v="11"/>
    <x v="0"/>
    <x v="18"/>
    <x v="276"/>
    <x v="1"/>
    <x v="1"/>
    <m/>
    <n v="0.05"/>
    <m/>
    <n v="0.05"/>
  </r>
  <r>
    <x v="4"/>
    <x v="27"/>
    <x v="0"/>
    <x v="48"/>
    <x v="0"/>
    <x v="215"/>
    <x v="277"/>
    <x v="1"/>
    <x v="1"/>
    <m/>
    <n v="0.15"/>
    <m/>
    <n v="0.15"/>
  </r>
  <r>
    <x v="4"/>
    <x v="27"/>
    <x v="0"/>
    <x v="48"/>
    <x v="3"/>
    <x v="216"/>
    <x v="278"/>
    <x v="1"/>
    <x v="1"/>
    <m/>
    <n v="0.15"/>
    <m/>
    <n v="0.15"/>
  </r>
  <r>
    <x v="4"/>
    <x v="27"/>
    <x v="0"/>
    <x v="7"/>
    <x v="0"/>
    <x v="8"/>
    <x v="279"/>
    <x v="1"/>
    <x v="1"/>
    <m/>
    <n v="0.1"/>
    <m/>
    <n v="0.1"/>
  </r>
  <r>
    <x v="4"/>
    <x v="27"/>
    <x v="0"/>
    <x v="8"/>
    <x v="2"/>
    <x v="12"/>
    <x v="280"/>
    <x v="1"/>
    <x v="1"/>
    <m/>
    <n v="0.2"/>
    <m/>
    <n v="0.2"/>
  </r>
  <r>
    <x v="4"/>
    <x v="27"/>
    <x v="0"/>
    <x v="8"/>
    <x v="2"/>
    <x v="230"/>
    <x v="281"/>
    <x v="0"/>
    <x v="9"/>
    <m/>
    <m/>
    <m/>
    <n v="0.2"/>
  </r>
  <r>
    <x v="4"/>
    <x v="27"/>
    <x v="0"/>
    <x v="9"/>
    <x v="2"/>
    <x v="15"/>
    <x v="282"/>
    <x v="0"/>
    <x v="8"/>
    <m/>
    <m/>
    <m/>
    <n v="0.25"/>
  </r>
  <r>
    <x v="4"/>
    <x v="27"/>
    <x v="0"/>
    <x v="9"/>
    <x v="2"/>
    <x v="97"/>
    <x v="283"/>
    <x v="2"/>
    <x v="1"/>
    <n v="0.05"/>
    <m/>
    <m/>
    <n v="0.05"/>
  </r>
  <r>
    <x v="4"/>
    <x v="27"/>
    <x v="0"/>
    <x v="35"/>
    <x v="1"/>
    <x v="124"/>
    <x v="284"/>
    <x v="1"/>
    <x v="1"/>
    <m/>
    <n v="0.15"/>
    <m/>
    <n v="0.15"/>
  </r>
  <r>
    <x v="4"/>
    <x v="27"/>
    <x v="0"/>
    <x v="35"/>
    <x v="1"/>
    <x v="231"/>
    <x v="285"/>
    <x v="1"/>
    <x v="1"/>
    <m/>
    <n v="0.33"/>
    <m/>
    <n v="0.33"/>
  </r>
  <r>
    <x v="4"/>
    <x v="27"/>
    <x v="0"/>
    <x v="13"/>
    <x v="0"/>
    <x v="20"/>
    <x v="286"/>
    <x v="1"/>
    <x v="1"/>
    <m/>
    <n v="0.6"/>
    <m/>
    <n v="0.6"/>
  </r>
  <r>
    <x v="4"/>
    <x v="27"/>
    <x v="0"/>
    <x v="13"/>
    <x v="1"/>
    <x v="200"/>
    <x v="287"/>
    <x v="1"/>
    <x v="1"/>
    <m/>
    <n v="0.85"/>
    <m/>
    <n v="0.85"/>
  </r>
  <r>
    <x v="4"/>
    <x v="27"/>
    <x v="0"/>
    <x v="14"/>
    <x v="3"/>
    <x v="219"/>
    <x v="279"/>
    <x v="0"/>
    <x v="10"/>
    <m/>
    <m/>
    <m/>
    <n v="0.15"/>
  </r>
  <r>
    <x v="4"/>
    <x v="27"/>
    <x v="0"/>
    <x v="14"/>
    <x v="1"/>
    <x v="201"/>
    <x v="288"/>
    <x v="2"/>
    <x v="1"/>
    <n v="0.2"/>
    <m/>
    <m/>
    <n v="0.2"/>
  </r>
  <r>
    <x v="4"/>
    <x v="27"/>
    <x v="0"/>
    <x v="14"/>
    <x v="1"/>
    <x v="232"/>
    <x v="289"/>
    <x v="2"/>
    <x v="1"/>
    <n v="0.15"/>
    <m/>
    <m/>
    <n v="0.15"/>
  </r>
  <r>
    <x v="4"/>
    <x v="27"/>
    <x v="0"/>
    <x v="14"/>
    <x v="1"/>
    <x v="233"/>
    <x v="290"/>
    <x v="1"/>
    <x v="1"/>
    <m/>
    <n v="0.2"/>
    <m/>
    <n v="0.2"/>
  </r>
  <r>
    <x v="4"/>
    <x v="27"/>
    <x v="0"/>
    <x v="14"/>
    <x v="2"/>
    <x v="234"/>
    <x v="291"/>
    <x v="2"/>
    <x v="1"/>
    <n v="0.4"/>
    <m/>
    <m/>
    <n v="0.4"/>
  </r>
  <r>
    <x v="4"/>
    <x v="27"/>
    <x v="0"/>
    <x v="14"/>
    <x v="2"/>
    <x v="235"/>
    <x v="266"/>
    <x v="2"/>
    <x v="1"/>
    <n v="0.2"/>
    <m/>
    <m/>
    <n v="0.2"/>
  </r>
  <r>
    <x v="4"/>
    <x v="27"/>
    <x v="0"/>
    <x v="1"/>
    <x v="0"/>
    <x v="2"/>
    <x v="292"/>
    <x v="1"/>
    <x v="1"/>
    <m/>
    <n v="0.1"/>
    <m/>
    <n v="0.1"/>
  </r>
  <r>
    <x v="4"/>
    <x v="27"/>
    <x v="0"/>
    <x v="49"/>
    <x v="0"/>
    <x v="170"/>
    <x v="293"/>
    <x v="1"/>
    <x v="1"/>
    <m/>
    <n v="0.05"/>
    <m/>
    <n v="0.05"/>
  </r>
  <r>
    <x v="4"/>
    <x v="27"/>
    <x v="0"/>
    <x v="15"/>
    <x v="5"/>
    <x v="26"/>
    <x v="25"/>
    <x v="3"/>
    <x v="21"/>
    <n v="1.45"/>
    <n v="3.43"/>
    <m/>
    <n v="5.48"/>
  </r>
  <r>
    <x v="4"/>
    <x v="27"/>
    <x v="1"/>
    <x v="16"/>
    <x v="1"/>
    <x v="236"/>
    <x v="294"/>
    <x v="4"/>
    <x v="1"/>
    <m/>
    <m/>
    <n v="0.75"/>
    <n v="0.75"/>
  </r>
  <r>
    <x v="4"/>
    <x v="27"/>
    <x v="1"/>
    <x v="16"/>
    <x v="2"/>
    <x v="195"/>
    <x v="295"/>
    <x v="4"/>
    <x v="1"/>
    <m/>
    <m/>
    <n v="0.05"/>
    <n v="0.05"/>
  </r>
  <r>
    <x v="4"/>
    <x v="27"/>
    <x v="1"/>
    <x v="16"/>
    <x v="1"/>
    <x v="237"/>
    <x v="296"/>
    <x v="4"/>
    <x v="1"/>
    <m/>
    <m/>
    <n v="0.1"/>
    <n v="0.1"/>
  </r>
  <r>
    <x v="5"/>
    <x v="27"/>
    <x v="1"/>
    <x v="16"/>
    <x v="1"/>
    <x v="238"/>
    <x v="297"/>
    <x v="4"/>
    <x v="1"/>
    <m/>
    <m/>
    <n v="0.35"/>
    <n v="0.35"/>
  </r>
  <r>
    <x v="4"/>
    <x v="27"/>
    <x v="1"/>
    <x v="52"/>
    <x v="1"/>
    <x v="43"/>
    <x v="298"/>
    <x v="4"/>
    <x v="1"/>
    <m/>
    <m/>
    <n v="0.5"/>
    <n v="0.5"/>
  </r>
  <r>
    <x v="4"/>
    <x v="27"/>
    <x v="1"/>
    <x v="19"/>
    <x v="0"/>
    <x v="175"/>
    <x v="299"/>
    <x v="4"/>
    <x v="1"/>
    <m/>
    <m/>
    <n v="0.2"/>
    <n v="0.2"/>
  </r>
  <r>
    <x v="4"/>
    <x v="27"/>
    <x v="1"/>
    <x v="19"/>
    <x v="0"/>
    <x v="175"/>
    <x v="300"/>
    <x v="4"/>
    <x v="1"/>
    <m/>
    <m/>
    <n v="0.15"/>
    <n v="0.15"/>
  </r>
  <r>
    <x v="4"/>
    <x v="27"/>
    <x v="1"/>
    <x v="19"/>
    <x v="0"/>
    <x v="30"/>
    <x v="301"/>
    <x v="4"/>
    <x v="1"/>
    <m/>
    <m/>
    <n v="0.2"/>
    <n v="0.2"/>
  </r>
  <r>
    <x v="4"/>
    <x v="27"/>
    <x v="1"/>
    <x v="19"/>
    <x v="3"/>
    <x v="106"/>
    <x v="302"/>
    <x v="4"/>
    <x v="1"/>
    <m/>
    <m/>
    <n v="0.15"/>
    <n v="0.15"/>
  </r>
  <r>
    <x v="4"/>
    <x v="27"/>
    <x v="1"/>
    <x v="18"/>
    <x v="1"/>
    <x v="239"/>
    <x v="303"/>
    <x v="4"/>
    <x v="1"/>
    <m/>
    <m/>
    <n v="0.2"/>
    <n v="0.2"/>
  </r>
  <r>
    <x v="4"/>
    <x v="27"/>
    <x v="1"/>
    <x v="18"/>
    <x v="1"/>
    <x v="240"/>
    <x v="304"/>
    <x v="4"/>
    <x v="1"/>
    <m/>
    <m/>
    <n v="0.2"/>
    <n v="0.2"/>
  </r>
  <r>
    <x v="4"/>
    <x v="27"/>
    <x v="1"/>
    <x v="18"/>
    <x v="3"/>
    <x v="241"/>
    <x v="305"/>
    <x v="4"/>
    <x v="1"/>
    <m/>
    <m/>
    <n v="0.1"/>
    <n v="0.1"/>
  </r>
  <r>
    <x v="4"/>
    <x v="27"/>
    <x v="1"/>
    <x v="20"/>
    <x v="2"/>
    <x v="242"/>
    <x v="306"/>
    <x v="4"/>
    <x v="1"/>
    <m/>
    <m/>
    <n v="0.5"/>
    <n v="0.5"/>
  </r>
  <r>
    <x v="4"/>
    <x v="27"/>
    <x v="1"/>
    <x v="20"/>
    <x v="1"/>
    <x v="75"/>
    <x v="307"/>
    <x v="4"/>
    <x v="1"/>
    <m/>
    <m/>
    <n v="0.9"/>
    <n v="0.9"/>
  </r>
  <r>
    <x v="4"/>
    <x v="27"/>
    <x v="1"/>
    <x v="20"/>
    <x v="1"/>
    <x v="74"/>
    <x v="308"/>
    <x v="4"/>
    <x v="1"/>
    <m/>
    <m/>
    <n v="0.9"/>
    <n v="0.9"/>
  </r>
  <r>
    <x v="4"/>
    <x v="27"/>
    <x v="1"/>
    <x v="32"/>
    <x v="1"/>
    <x v="243"/>
    <x v="309"/>
    <x v="4"/>
    <x v="1"/>
    <m/>
    <m/>
    <n v="0.2"/>
    <n v="0.2"/>
  </r>
  <r>
    <x v="4"/>
    <x v="27"/>
    <x v="1"/>
    <x v="23"/>
    <x v="2"/>
    <x v="244"/>
    <x v="309"/>
    <x v="4"/>
    <x v="1"/>
    <m/>
    <m/>
    <n v="0.15"/>
    <n v="0.15"/>
  </r>
  <r>
    <x v="4"/>
    <x v="27"/>
    <x v="1"/>
    <x v="26"/>
    <x v="2"/>
    <x v="43"/>
    <x v="310"/>
    <x v="4"/>
    <x v="1"/>
    <m/>
    <m/>
    <n v="0.05"/>
    <n v="0.05"/>
  </r>
  <r>
    <x v="4"/>
    <x v="27"/>
    <x v="1"/>
    <x v="26"/>
    <x v="2"/>
    <x v="43"/>
    <x v="311"/>
    <x v="4"/>
    <x v="1"/>
    <m/>
    <m/>
    <n v="0.1"/>
    <n v="0.1"/>
  </r>
  <r>
    <x v="4"/>
    <x v="27"/>
    <x v="1"/>
    <x v="25"/>
    <x v="2"/>
    <x v="245"/>
    <x v="312"/>
    <x v="4"/>
    <x v="1"/>
    <m/>
    <m/>
    <n v="0.2"/>
    <n v="0.2"/>
  </r>
  <r>
    <x v="4"/>
    <x v="27"/>
    <x v="1"/>
    <x v="25"/>
    <x v="1"/>
    <x v="246"/>
    <x v="313"/>
    <x v="4"/>
    <x v="1"/>
    <m/>
    <m/>
    <n v="0.2"/>
    <n v="0.2"/>
  </r>
  <r>
    <x v="4"/>
    <x v="27"/>
    <x v="1"/>
    <x v="31"/>
    <x v="1"/>
    <x v="196"/>
    <x v="314"/>
    <x v="4"/>
    <x v="1"/>
    <m/>
    <m/>
    <n v="0.1"/>
    <n v="0.1"/>
  </r>
  <r>
    <x v="4"/>
    <x v="27"/>
    <x v="1"/>
    <x v="31"/>
    <x v="1"/>
    <x v="196"/>
    <x v="315"/>
    <x v="4"/>
    <x v="1"/>
    <m/>
    <m/>
    <n v="0.1"/>
    <n v="0.1"/>
  </r>
  <r>
    <x v="4"/>
    <x v="27"/>
    <x v="1"/>
    <x v="31"/>
    <x v="1"/>
    <x v="247"/>
    <x v="316"/>
    <x v="4"/>
    <x v="1"/>
    <m/>
    <m/>
    <n v="0.1"/>
    <n v="0.1"/>
  </r>
  <r>
    <x v="4"/>
    <x v="27"/>
    <x v="1"/>
    <x v="31"/>
    <x v="1"/>
    <x v="247"/>
    <x v="317"/>
    <x v="4"/>
    <x v="1"/>
    <m/>
    <m/>
    <n v="0.1"/>
    <n v="0.1"/>
  </r>
  <r>
    <x v="4"/>
    <x v="27"/>
    <x v="1"/>
    <x v="31"/>
    <x v="1"/>
    <x v="247"/>
    <x v="318"/>
    <x v="4"/>
    <x v="1"/>
    <m/>
    <m/>
    <n v="0.1"/>
    <n v="0.1"/>
  </r>
  <r>
    <x v="4"/>
    <x v="27"/>
    <x v="1"/>
    <x v="31"/>
    <x v="1"/>
    <x v="198"/>
    <x v="314"/>
    <x v="4"/>
    <x v="1"/>
    <m/>
    <m/>
    <n v="0.1"/>
    <n v="0.1"/>
  </r>
  <r>
    <x v="4"/>
    <x v="27"/>
    <x v="1"/>
    <x v="24"/>
    <x v="2"/>
    <x v="244"/>
    <x v="309"/>
    <x v="4"/>
    <x v="1"/>
    <m/>
    <m/>
    <n v="0.15"/>
    <n v="0.15"/>
  </r>
  <r>
    <x v="4"/>
    <x v="27"/>
    <x v="1"/>
    <x v="47"/>
    <x v="1"/>
    <x v="212"/>
    <x v="319"/>
    <x v="4"/>
    <x v="1"/>
    <m/>
    <m/>
    <n v="0.25"/>
    <n v="0.25"/>
  </r>
  <r>
    <x v="4"/>
    <x v="27"/>
    <x v="1"/>
    <x v="30"/>
    <x v="0"/>
    <x v="49"/>
    <x v="320"/>
    <x v="4"/>
    <x v="1"/>
    <m/>
    <m/>
    <n v="0.25"/>
    <n v="0.25"/>
  </r>
  <r>
    <x v="4"/>
    <x v="27"/>
    <x v="1"/>
    <x v="30"/>
    <x v="1"/>
    <x v="248"/>
    <x v="321"/>
    <x v="4"/>
    <x v="1"/>
    <m/>
    <m/>
    <n v="0.1"/>
    <n v="0.1"/>
  </r>
  <r>
    <x v="4"/>
    <x v="27"/>
    <x v="1"/>
    <x v="16"/>
    <x v="0"/>
    <x v="104"/>
    <x v="322"/>
    <x v="4"/>
    <x v="1"/>
    <m/>
    <m/>
    <n v="0.05"/>
    <n v="0.05"/>
  </r>
  <r>
    <x v="4"/>
    <x v="27"/>
    <x v="1"/>
    <x v="16"/>
    <x v="0"/>
    <x v="104"/>
    <x v="323"/>
    <x v="4"/>
    <x v="1"/>
    <m/>
    <m/>
    <n v="0.1"/>
    <n v="0.1"/>
  </r>
  <r>
    <x v="4"/>
    <x v="27"/>
    <x v="1"/>
    <x v="33"/>
    <x v="8"/>
    <x v="26"/>
    <x v="25"/>
    <x v="3"/>
    <x v="1"/>
    <m/>
    <m/>
    <n v="7.6499999999999986"/>
    <n v="7.6499999999999986"/>
  </r>
  <r>
    <x v="4"/>
    <x v="27"/>
    <x v="2"/>
    <x v="34"/>
    <x v="5"/>
    <x v="26"/>
    <x v="25"/>
    <x v="3"/>
    <x v="21"/>
    <n v="1.45"/>
    <n v="3.43"/>
    <n v="7.6499999999999986"/>
    <n v="13.129999999999999"/>
  </r>
  <r>
    <x v="4"/>
    <x v="28"/>
    <x v="0"/>
    <x v="2"/>
    <x v="2"/>
    <x v="208"/>
    <x v="324"/>
    <x v="1"/>
    <x v="1"/>
    <m/>
    <n v="0.3"/>
    <m/>
    <n v="0.3"/>
  </r>
  <r>
    <x v="4"/>
    <x v="28"/>
    <x v="0"/>
    <x v="15"/>
    <x v="5"/>
    <x v="26"/>
    <x v="25"/>
    <x v="3"/>
    <x v="23"/>
    <n v="0"/>
    <n v="0.3"/>
    <m/>
    <n v="0.3"/>
  </r>
  <r>
    <x v="4"/>
    <x v="28"/>
    <x v="0"/>
    <x v="40"/>
    <x v="8"/>
    <x v="81"/>
    <x v="25"/>
    <x v="3"/>
    <x v="1"/>
    <m/>
    <m/>
    <m/>
    <n v="0"/>
  </r>
  <r>
    <x v="4"/>
    <x v="28"/>
    <x v="1"/>
    <x v="33"/>
    <x v="5"/>
    <x v="26"/>
    <x v="25"/>
    <x v="3"/>
    <x v="1"/>
    <m/>
    <m/>
    <n v="0"/>
    <n v="0"/>
  </r>
  <r>
    <x v="4"/>
    <x v="28"/>
    <x v="2"/>
    <x v="34"/>
    <x v="5"/>
    <x v="26"/>
    <x v="25"/>
    <x v="3"/>
    <x v="23"/>
    <n v="0"/>
    <n v="0.3"/>
    <n v="0"/>
    <n v="0.3"/>
  </r>
  <r>
    <x v="4"/>
    <x v="29"/>
    <x v="0"/>
    <x v="9"/>
    <x v="11"/>
    <x v="249"/>
    <x v="235"/>
    <x v="0"/>
    <x v="6"/>
    <m/>
    <m/>
    <m/>
    <n v="0.75"/>
  </r>
  <r>
    <x v="4"/>
    <x v="29"/>
    <x v="0"/>
    <x v="15"/>
    <x v="5"/>
    <x v="26"/>
    <x v="25"/>
    <x v="3"/>
    <x v="6"/>
    <n v="0"/>
    <n v="0"/>
    <m/>
    <n v="0.75"/>
  </r>
  <r>
    <x v="4"/>
    <x v="29"/>
    <x v="1"/>
    <x v="40"/>
    <x v="8"/>
    <x v="81"/>
    <x v="25"/>
    <x v="3"/>
    <x v="1"/>
    <m/>
    <m/>
    <m/>
    <n v="0"/>
  </r>
  <r>
    <x v="4"/>
    <x v="29"/>
    <x v="1"/>
    <x v="33"/>
    <x v="5"/>
    <x v="26"/>
    <x v="25"/>
    <x v="3"/>
    <x v="1"/>
    <m/>
    <m/>
    <n v="0"/>
    <n v="0"/>
  </r>
  <r>
    <x v="4"/>
    <x v="29"/>
    <x v="2"/>
    <x v="34"/>
    <x v="5"/>
    <x v="26"/>
    <x v="25"/>
    <x v="3"/>
    <x v="6"/>
    <n v="0"/>
    <n v="0"/>
    <n v="0"/>
    <n v="0.75"/>
  </r>
  <r>
    <x v="4"/>
    <x v="5"/>
    <x v="3"/>
    <x v="34"/>
    <x v="5"/>
    <x v="26"/>
    <x v="25"/>
    <x v="3"/>
    <x v="39"/>
    <n v="1.9"/>
    <n v="5.9300000000000006"/>
    <n v="11.149999999999999"/>
    <n v="23.03"/>
  </r>
  <r>
    <x v="5"/>
    <x v="30"/>
    <x v="0"/>
    <x v="10"/>
    <x v="0"/>
    <x v="16"/>
    <x v="325"/>
    <x v="1"/>
    <x v="1"/>
    <m/>
    <n v="0.1"/>
    <m/>
    <n v="0.1"/>
  </r>
  <r>
    <x v="5"/>
    <x v="30"/>
    <x v="0"/>
    <x v="10"/>
    <x v="1"/>
    <x v="228"/>
    <x v="326"/>
    <x v="2"/>
    <x v="1"/>
    <n v="0.25"/>
    <m/>
    <m/>
    <n v="0.25"/>
  </r>
  <r>
    <x v="5"/>
    <x v="30"/>
    <x v="0"/>
    <x v="5"/>
    <x v="1"/>
    <x v="52"/>
    <x v="327"/>
    <x v="1"/>
    <x v="1"/>
    <m/>
    <n v="0.15"/>
    <m/>
    <n v="0.15"/>
  </r>
  <r>
    <x v="5"/>
    <x v="30"/>
    <x v="0"/>
    <x v="6"/>
    <x v="1"/>
    <x v="66"/>
    <x v="328"/>
    <x v="1"/>
    <x v="1"/>
    <m/>
    <n v="0.25"/>
    <m/>
    <n v="0.25"/>
  </r>
  <r>
    <x v="5"/>
    <x v="30"/>
    <x v="0"/>
    <x v="14"/>
    <x v="3"/>
    <x v="250"/>
    <x v="329"/>
    <x v="0"/>
    <x v="2"/>
    <m/>
    <m/>
    <m/>
    <n v="0.4"/>
  </r>
  <r>
    <x v="5"/>
    <x v="30"/>
    <x v="0"/>
    <x v="14"/>
    <x v="3"/>
    <x v="250"/>
    <x v="330"/>
    <x v="0"/>
    <x v="2"/>
    <m/>
    <m/>
    <m/>
    <n v="0.4"/>
  </r>
  <r>
    <x v="5"/>
    <x v="30"/>
    <x v="0"/>
    <x v="14"/>
    <x v="3"/>
    <x v="164"/>
    <x v="331"/>
    <x v="0"/>
    <x v="10"/>
    <m/>
    <m/>
    <m/>
    <n v="0.15"/>
  </r>
  <r>
    <x v="5"/>
    <x v="30"/>
    <x v="0"/>
    <x v="14"/>
    <x v="12"/>
    <x v="193"/>
    <x v="332"/>
    <x v="0"/>
    <x v="20"/>
    <m/>
    <m/>
    <m/>
    <n v="0.1"/>
  </r>
  <r>
    <x v="5"/>
    <x v="30"/>
    <x v="0"/>
    <x v="14"/>
    <x v="1"/>
    <x v="95"/>
    <x v="333"/>
    <x v="1"/>
    <x v="1"/>
    <m/>
    <n v="0.05"/>
    <m/>
    <n v="0.05"/>
  </r>
  <r>
    <x v="5"/>
    <x v="30"/>
    <x v="0"/>
    <x v="14"/>
    <x v="1"/>
    <x v="251"/>
    <x v="334"/>
    <x v="2"/>
    <x v="1"/>
    <n v="0.3"/>
    <m/>
    <m/>
    <n v="0.3"/>
  </r>
  <r>
    <x v="5"/>
    <x v="30"/>
    <x v="0"/>
    <x v="14"/>
    <x v="1"/>
    <x v="137"/>
    <x v="335"/>
    <x v="1"/>
    <x v="1"/>
    <m/>
    <n v="0.2"/>
    <m/>
    <n v="0.2"/>
  </r>
  <r>
    <x v="5"/>
    <x v="30"/>
    <x v="0"/>
    <x v="1"/>
    <x v="0"/>
    <x v="2"/>
    <x v="336"/>
    <x v="1"/>
    <x v="1"/>
    <m/>
    <n v="0.1"/>
    <m/>
    <n v="0.1"/>
  </r>
  <r>
    <x v="5"/>
    <x v="30"/>
    <x v="0"/>
    <x v="15"/>
    <x v="5"/>
    <x v="26"/>
    <x v="25"/>
    <x v="3"/>
    <x v="38"/>
    <n v="0.55000000000000004"/>
    <n v="0.85"/>
    <m/>
    <n v="2.4500000000000002"/>
  </r>
  <r>
    <x v="5"/>
    <x v="30"/>
    <x v="1"/>
    <x v="16"/>
    <x v="0"/>
    <x v="105"/>
    <x v="337"/>
    <x v="4"/>
    <x v="1"/>
    <m/>
    <m/>
    <n v="0.1"/>
    <n v="0.1"/>
  </r>
  <r>
    <x v="5"/>
    <x v="30"/>
    <x v="1"/>
    <x v="16"/>
    <x v="0"/>
    <x v="252"/>
    <x v="337"/>
    <x v="4"/>
    <x v="1"/>
    <m/>
    <m/>
    <n v="0.35"/>
    <n v="0.35"/>
  </r>
  <r>
    <x v="5"/>
    <x v="30"/>
    <x v="1"/>
    <x v="26"/>
    <x v="1"/>
    <x v="151"/>
    <x v="338"/>
    <x v="4"/>
    <x v="1"/>
    <m/>
    <m/>
    <n v="0.15"/>
    <n v="0.15"/>
  </r>
  <r>
    <x v="5"/>
    <x v="30"/>
    <x v="1"/>
    <x v="19"/>
    <x v="0"/>
    <x v="30"/>
    <x v="339"/>
    <x v="4"/>
    <x v="1"/>
    <m/>
    <m/>
    <n v="0.15"/>
    <n v="0.15"/>
  </r>
  <r>
    <x v="5"/>
    <x v="30"/>
    <x v="1"/>
    <x v="18"/>
    <x v="3"/>
    <x v="32"/>
    <x v="340"/>
    <x v="4"/>
    <x v="1"/>
    <m/>
    <m/>
    <n v="0.3"/>
    <n v="0.3"/>
  </r>
  <r>
    <x v="5"/>
    <x v="30"/>
    <x v="1"/>
    <x v="53"/>
    <x v="1"/>
    <x v="253"/>
    <x v="341"/>
    <x v="4"/>
    <x v="1"/>
    <m/>
    <m/>
    <n v="0.2"/>
    <n v="0.2"/>
  </r>
  <r>
    <x v="5"/>
    <x v="30"/>
    <x v="1"/>
    <x v="22"/>
    <x v="1"/>
    <x v="254"/>
    <x v="342"/>
    <x v="4"/>
    <x v="1"/>
    <m/>
    <m/>
    <n v="0.2"/>
    <n v="0.2"/>
  </r>
  <r>
    <x v="5"/>
    <x v="30"/>
    <x v="1"/>
    <x v="23"/>
    <x v="1"/>
    <x v="144"/>
    <x v="343"/>
    <x v="4"/>
    <x v="1"/>
    <m/>
    <m/>
    <n v="0.3"/>
    <n v="0.3"/>
  </r>
  <r>
    <x v="5"/>
    <x v="30"/>
    <x v="1"/>
    <x v="23"/>
    <x v="1"/>
    <x v="144"/>
    <x v="344"/>
    <x v="4"/>
    <x v="1"/>
    <m/>
    <m/>
    <n v="0.1"/>
    <n v="0.1"/>
  </r>
  <r>
    <x v="5"/>
    <x v="30"/>
    <x v="1"/>
    <x v="24"/>
    <x v="1"/>
    <x v="148"/>
    <x v="345"/>
    <x v="4"/>
    <x v="1"/>
    <m/>
    <m/>
    <n v="0.35"/>
    <n v="0.35"/>
  </r>
  <r>
    <x v="5"/>
    <x v="30"/>
    <x v="1"/>
    <x v="31"/>
    <x v="1"/>
    <x v="166"/>
    <x v="346"/>
    <x v="4"/>
    <x v="1"/>
    <m/>
    <m/>
    <n v="0.2"/>
    <n v="0.2"/>
  </r>
  <r>
    <x v="5"/>
    <x v="30"/>
    <x v="1"/>
    <x v="31"/>
    <x v="1"/>
    <x v="167"/>
    <x v="347"/>
    <x v="4"/>
    <x v="1"/>
    <m/>
    <m/>
    <n v="0.1"/>
    <n v="0.1"/>
  </r>
  <r>
    <x v="5"/>
    <x v="30"/>
    <x v="1"/>
    <x v="31"/>
    <x v="1"/>
    <x v="255"/>
    <x v="348"/>
    <x v="4"/>
    <x v="1"/>
    <m/>
    <m/>
    <n v="0.2"/>
    <n v="0.2"/>
  </r>
  <r>
    <x v="5"/>
    <x v="30"/>
    <x v="1"/>
    <x v="31"/>
    <x v="1"/>
    <x v="146"/>
    <x v="349"/>
    <x v="4"/>
    <x v="1"/>
    <m/>
    <m/>
    <n v="0.2"/>
    <n v="0.2"/>
  </r>
  <r>
    <x v="5"/>
    <x v="30"/>
    <x v="1"/>
    <x v="33"/>
    <x v="5"/>
    <x v="26"/>
    <x v="25"/>
    <x v="3"/>
    <x v="1"/>
    <m/>
    <m/>
    <n v="2.9000000000000008"/>
    <n v="2.9000000000000008"/>
  </r>
  <r>
    <x v="5"/>
    <x v="30"/>
    <x v="2"/>
    <x v="34"/>
    <x v="5"/>
    <x v="26"/>
    <x v="25"/>
    <x v="3"/>
    <x v="38"/>
    <n v="0.55000000000000004"/>
    <n v="0.85"/>
    <n v="2.9000000000000008"/>
    <n v="5.3500000000000014"/>
  </r>
  <r>
    <x v="5"/>
    <x v="31"/>
    <x v="0"/>
    <x v="10"/>
    <x v="0"/>
    <x v="16"/>
    <x v="350"/>
    <x v="1"/>
    <x v="1"/>
    <m/>
    <n v="0.1"/>
    <m/>
    <n v="0.1"/>
  </r>
  <r>
    <x v="5"/>
    <x v="31"/>
    <x v="0"/>
    <x v="38"/>
    <x v="0"/>
    <x v="70"/>
    <x v="351"/>
    <x v="1"/>
    <x v="1"/>
    <m/>
    <n v="0.2"/>
    <m/>
    <n v="0.2"/>
  </r>
  <r>
    <x v="5"/>
    <x v="31"/>
    <x v="0"/>
    <x v="38"/>
    <x v="1"/>
    <x v="218"/>
    <x v="352"/>
    <x v="1"/>
    <x v="1"/>
    <m/>
    <n v="0.5"/>
    <m/>
    <n v="0.5"/>
  </r>
  <r>
    <x v="5"/>
    <x v="31"/>
    <x v="0"/>
    <x v="14"/>
    <x v="3"/>
    <x v="219"/>
    <x v="353"/>
    <x v="2"/>
    <x v="1"/>
    <n v="0.55000000000000004"/>
    <m/>
    <m/>
    <n v="0.55000000000000004"/>
  </r>
  <r>
    <x v="5"/>
    <x v="31"/>
    <x v="0"/>
    <x v="14"/>
    <x v="1"/>
    <x v="256"/>
    <x v="354"/>
    <x v="2"/>
    <x v="1"/>
    <n v="0.2"/>
    <m/>
    <m/>
    <n v="0.2"/>
  </r>
  <r>
    <x v="5"/>
    <x v="31"/>
    <x v="0"/>
    <x v="1"/>
    <x v="0"/>
    <x v="2"/>
    <x v="336"/>
    <x v="1"/>
    <x v="1"/>
    <m/>
    <n v="0.1"/>
    <m/>
    <n v="0.1"/>
  </r>
  <r>
    <x v="5"/>
    <x v="31"/>
    <x v="0"/>
    <x v="15"/>
    <x v="5"/>
    <x v="26"/>
    <x v="25"/>
    <x v="3"/>
    <x v="23"/>
    <n v="0.75"/>
    <n v="0.9"/>
    <m/>
    <n v="1.65"/>
  </r>
  <r>
    <x v="5"/>
    <x v="31"/>
    <x v="1"/>
    <x v="19"/>
    <x v="0"/>
    <x v="30"/>
    <x v="339"/>
    <x v="4"/>
    <x v="1"/>
    <m/>
    <m/>
    <n v="0.1"/>
    <n v="0.1"/>
  </r>
  <r>
    <x v="5"/>
    <x v="31"/>
    <x v="1"/>
    <x v="31"/>
    <x v="1"/>
    <x v="166"/>
    <x v="355"/>
    <x v="4"/>
    <x v="1"/>
    <m/>
    <m/>
    <n v="0.3"/>
    <n v="0.3"/>
  </r>
  <r>
    <x v="4"/>
    <x v="31"/>
    <x v="1"/>
    <x v="24"/>
    <x v="2"/>
    <x v="62"/>
    <x v="356"/>
    <x v="4"/>
    <x v="1"/>
    <m/>
    <m/>
    <n v="0.2"/>
    <n v="0.2"/>
  </r>
  <r>
    <x v="4"/>
    <x v="31"/>
    <x v="1"/>
    <x v="24"/>
    <x v="1"/>
    <x v="149"/>
    <x v="356"/>
    <x v="4"/>
    <x v="1"/>
    <m/>
    <m/>
    <n v="0.2"/>
    <n v="0.2"/>
  </r>
  <r>
    <x v="4"/>
    <x v="31"/>
    <x v="1"/>
    <x v="43"/>
    <x v="1"/>
    <x v="257"/>
    <x v="357"/>
    <x v="4"/>
    <x v="1"/>
    <m/>
    <m/>
    <n v="0.2"/>
    <n v="0.2"/>
  </r>
  <r>
    <x v="5"/>
    <x v="31"/>
    <x v="1"/>
    <x v="33"/>
    <x v="8"/>
    <x v="81"/>
    <x v="25"/>
    <x v="3"/>
    <x v="1"/>
    <m/>
    <m/>
    <n v="1"/>
    <n v="1"/>
  </r>
  <r>
    <x v="5"/>
    <x v="31"/>
    <x v="2"/>
    <x v="34"/>
    <x v="5"/>
    <x v="26"/>
    <x v="25"/>
    <x v="3"/>
    <x v="23"/>
    <n v="0.75"/>
    <n v="0.9"/>
    <n v="1"/>
    <n v="2.65"/>
  </r>
  <r>
    <x v="5"/>
    <x v="5"/>
    <x v="3"/>
    <x v="34"/>
    <x v="5"/>
    <x v="26"/>
    <x v="25"/>
    <x v="3"/>
    <x v="38"/>
    <n v="1.3"/>
    <n v="1.75"/>
    <n v="3.9000000000000008"/>
    <n v="8"/>
  </r>
  <r>
    <x v="6"/>
    <x v="32"/>
    <x v="4"/>
    <x v="40"/>
    <x v="8"/>
    <x v="81"/>
    <x v="25"/>
    <x v="3"/>
    <x v="40"/>
    <n v="6.5799999999999992"/>
    <n v="18.120000000000005"/>
    <n v="35.75"/>
    <n v="95.4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location ref="A3:B34" firstHeaderRow="1" firstDataRow="1" firstDataCol="1" rowPageCount="1" colPageCount="1"/>
  <pivotFields count="13">
    <pivotField axis="axisRow" showAll="0">
      <items count="12">
        <item x="0"/>
        <item x="1"/>
        <item m="1" x="8"/>
        <item m="1" x="10"/>
        <item m="1" x="9"/>
        <item x="6"/>
        <item m="1" x="7"/>
        <item x="2"/>
        <item x="3"/>
        <item x="4"/>
        <item x="5"/>
        <item t="default"/>
      </items>
    </pivotField>
    <pivotField showAll="0"/>
    <pivotField axis="axisRow" showAll="0">
      <items count="7">
        <item h="1" x="3"/>
        <item x="1"/>
        <item x="0"/>
        <item h="1" x="2"/>
        <item h="1" x="4"/>
        <item h="1" m="1" x="5"/>
        <item t="default"/>
      </items>
    </pivotField>
    <pivotField axis="axisPage" multipleItemSelectionAllowed="1" showAll="0">
      <items count="64">
        <item h="1" x="34"/>
        <item x="52"/>
        <item x="16"/>
        <item m="1" x="58"/>
        <item x="17"/>
        <item m="1" x="59"/>
        <item x="44"/>
        <item x="19"/>
        <item x="18"/>
        <item x="20"/>
        <item m="1" x="62"/>
        <item x="42"/>
        <item m="1" x="56"/>
        <item x="21"/>
        <item x="36"/>
        <item x="3"/>
        <item x="53"/>
        <item m="1" x="60"/>
        <item x="45"/>
        <item x="0"/>
        <item x="32"/>
        <item m="1" x="55"/>
        <item x="6"/>
        <item m="1" x="61"/>
        <item x="23"/>
        <item h="1" x="33"/>
        <item x="50"/>
        <item x="35"/>
        <item x="31"/>
        <item x="12"/>
        <item x="13"/>
        <item x="24"/>
        <item m="1" x="57"/>
        <item x="25"/>
        <item x="48"/>
        <item m="1" x="54"/>
        <item x="47"/>
        <item x="10"/>
        <item x="41"/>
        <item x="26"/>
        <item x="37"/>
        <item x="46"/>
        <item x="8"/>
        <item x="28"/>
        <item x="9"/>
        <item x="39"/>
        <item x="27"/>
        <item h="1" x="15"/>
        <item x="29"/>
        <item x="14"/>
        <item x="1"/>
        <item x="30"/>
        <item x="43"/>
        <item x="49"/>
        <item h="1" x="40"/>
        <item x="2"/>
        <item x="5"/>
        <item x="4"/>
        <item x="11"/>
        <item x="7"/>
        <item x="22"/>
        <item x="38"/>
        <item x="51"/>
        <item t="default"/>
      </items>
    </pivotField>
    <pivotField showAll="0"/>
    <pivotField showAll="0"/>
    <pivotField showAll="0"/>
    <pivotField axis="axisRow" showAll="0">
      <items count="7">
        <item x="2"/>
        <item m="1" x="5"/>
        <item x="4"/>
        <item x="0"/>
        <item x="1"/>
        <item x="3"/>
        <item t="default"/>
      </items>
    </pivotField>
    <pivotField showAll="0"/>
    <pivotField showAll="0"/>
    <pivotField showAll="0"/>
    <pivotField showAll="0"/>
    <pivotField dataField="1" numFmtId="2" showAll="0"/>
  </pivotFields>
  <rowFields count="3">
    <field x="2"/>
    <field x="7"/>
    <field x="0"/>
  </rowFields>
  <rowItems count="31">
    <i>
      <x v="1"/>
    </i>
    <i r="1">
      <x v="2"/>
    </i>
    <i r="2">
      <x/>
    </i>
    <i r="2">
      <x v="1"/>
    </i>
    <i r="2">
      <x v="7"/>
    </i>
    <i r="2">
      <x v="8"/>
    </i>
    <i r="2">
      <x v="9"/>
    </i>
    <i r="2">
      <x v="10"/>
    </i>
    <i>
      <x v="2"/>
    </i>
    <i r="1">
      <x/>
    </i>
    <i r="2">
      <x/>
    </i>
    <i r="2">
      <x v="1"/>
    </i>
    <i r="2">
      <x v="7"/>
    </i>
    <i r="2">
      <x v="8"/>
    </i>
    <i r="2">
      <x v="9"/>
    </i>
    <i r="2">
      <x v="10"/>
    </i>
    <i r="1">
      <x v="3"/>
    </i>
    <i r="2">
      <x/>
    </i>
    <i r="2">
      <x v="1"/>
    </i>
    <i r="2">
      <x v="7"/>
    </i>
    <i r="2">
      <x v="8"/>
    </i>
    <i r="2">
      <x v="9"/>
    </i>
    <i r="2">
      <x v="10"/>
    </i>
    <i r="1">
      <x v="4"/>
    </i>
    <i r="2">
      <x/>
    </i>
    <i r="2">
      <x v="1"/>
    </i>
    <i r="2">
      <x v="7"/>
    </i>
    <i r="2">
      <x v="8"/>
    </i>
    <i r="2">
      <x v="9"/>
    </i>
    <i r="2">
      <x v="10"/>
    </i>
    <i t="grand">
      <x/>
    </i>
  </rowItems>
  <colItems count="1">
    <i/>
  </colItems>
  <pageFields count="1">
    <pageField fld="3" hier="0"/>
  </pageFields>
  <dataFields count="1">
    <dataField name="Sum of Grand Total" fld="12"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1" cacheId="1" dataOnRows="1" applyNumberFormats="0" applyBorderFormats="0" applyFontFormats="0" applyPatternFormats="0" applyAlignmentFormats="0" applyWidthHeightFormats="1" dataCaption="Data" updatedVersion="6" minRefreshableVersion="3" showMemberPropertyTips="0" useAutoFormatting="1" itemPrintTitles="1" createdVersion="5" indent="0" compact="0" compactData="0" gridDropZones="1" chartFormat="2">
  <location ref="A4:G45" firstHeaderRow="1" firstDataRow="2" firstDataCol="2" rowPageCount="2" colPageCount="1"/>
  <pivotFields count="13">
    <pivotField axis="axisRow" compact="0" outline="0" subtotalTop="0" showAll="0" includeNewItemsInFilter="1">
      <items count="12">
        <item x="0"/>
        <item x="1"/>
        <item m="1" x="8"/>
        <item m="1" x="10"/>
        <item m="1" x="9"/>
        <item x="6"/>
        <item m="1" x="7"/>
        <item x="2"/>
        <item x="3"/>
        <item x="4"/>
        <item x="5"/>
        <item t="default"/>
      </items>
    </pivotField>
    <pivotField axis="axisRow" compact="0" outline="0" subtotalTop="0" showAll="0" includeNewItemsInFilter="1">
      <items count="57">
        <item x="0"/>
        <item x="1"/>
        <item m="1" x="55"/>
        <item x="3"/>
        <item x="6"/>
        <item x="7"/>
        <item m="1" x="54"/>
        <item x="8"/>
        <item x="9"/>
        <item m="1" x="37"/>
        <item m="1" x="44"/>
        <item m="1" x="47"/>
        <item m="1" x="41"/>
        <item m="1" x="53"/>
        <item m="1" x="38"/>
        <item x="15"/>
        <item m="1" x="33"/>
        <item m="1" x="34"/>
        <item m="1" x="45"/>
        <item m="1" x="35"/>
        <item m="1" x="40"/>
        <item m="1" x="52"/>
        <item m="1" x="42"/>
        <item m="1" x="49"/>
        <item m="1" x="46"/>
        <item m="1" x="50"/>
        <item m="1" x="36"/>
        <item m="1" x="48"/>
        <item m="1" x="51"/>
        <item x="5"/>
        <item x="32"/>
        <item m="1" x="39"/>
        <item m="1" x="43"/>
        <item x="2"/>
        <item x="4"/>
        <item x="10"/>
        <item x="11"/>
        <item x="12"/>
        <item x="13"/>
        <item x="14"/>
        <item x="16"/>
        <item x="17"/>
        <item x="18"/>
        <item x="19"/>
        <item x="20"/>
        <item x="21"/>
        <item x="22"/>
        <item x="23"/>
        <item x="24"/>
        <item x="25"/>
        <item x="26"/>
        <item x="27"/>
        <item x="28"/>
        <item x="29"/>
        <item x="30"/>
        <item x="31"/>
        <item t="default"/>
      </items>
    </pivotField>
    <pivotField axis="axisPage" compact="0" outline="0" subtotalTop="0" showAll="0" includeNewItemsInFilter="1">
      <items count="7">
        <item h="1" x="3"/>
        <item x="1"/>
        <item x="0"/>
        <item x="2"/>
        <item x="4"/>
        <item m="1" x="5"/>
        <item t="default"/>
      </items>
    </pivotField>
    <pivotField compact="0" outline="0" subtotalTop="0" showAll="0" includeNewItemsInFilter="1"/>
    <pivotField compact="0" outline="0" subtotalTop="0" showAll="0" includeNewItemsInFilter="1"/>
    <pivotField compact="0" outline="0" subtotalTop="0" showAll="0" includeNewItemsInFilter="1"/>
    <pivotField axis="axisPage" compact="0" outline="0" subtotalTop="0" showAll="0" includeNewItemsInFilter="1">
      <items count="934">
        <item m="1" x="773"/>
        <item m="1" x="654"/>
        <item m="1" x="494"/>
        <item m="1" x="491"/>
        <item m="1" x="748"/>
        <item x="48"/>
        <item m="1" x="702"/>
        <item m="1" x="527"/>
        <item m="1" x="409"/>
        <item m="1" x="608"/>
        <item m="1" x="399"/>
        <item x="20"/>
        <item x="21"/>
        <item m="1" x="401"/>
        <item m="1" x="406"/>
        <item m="1" x="738"/>
        <item m="1" x="816"/>
        <item m="1" x="628"/>
        <item m="1" x="429"/>
        <item m="1" x="802"/>
        <item m="1" x="416"/>
        <item m="1" x="798"/>
        <item m="1" x="795"/>
        <item m="1" x="585"/>
        <item m="1" x="792"/>
        <item m="1" x="621"/>
        <item m="1" x="497"/>
        <item m="1" x="566"/>
        <item m="1" x="895"/>
        <item x="101"/>
        <item m="1" x="911"/>
        <item m="1" x="536"/>
        <item m="1" x="571"/>
        <item m="1" x="809"/>
        <item x="104"/>
        <item m="1" x="397"/>
        <item m="1" x="774"/>
        <item m="1" x="868"/>
        <item m="1" x="926"/>
        <item m="1" x="781"/>
        <item m="1" x="646"/>
        <item m="1" x="609"/>
        <item m="1" x="833"/>
        <item x="140"/>
        <item m="1" x="531"/>
        <item m="1" x="790"/>
        <item x="180"/>
        <item m="1" x="679"/>
        <item m="1" x="767"/>
        <item m="1" x="852"/>
        <item m="1" x="755"/>
        <item m="1" x="524"/>
        <item m="1" x="480"/>
        <item m="1" x="606"/>
        <item x="80"/>
        <item m="1" x="372"/>
        <item m="1" x="422"/>
        <item m="1" x="826"/>
        <item m="1" x="746"/>
        <item m="1" x="537"/>
        <item m="1" x="509"/>
        <item m="1" x="818"/>
        <item m="1" x="554"/>
        <item m="1" x="591"/>
        <item m="1" x="423"/>
        <item x="73"/>
        <item m="1" x="575"/>
        <item m="1" x="706"/>
        <item m="1" x="810"/>
        <item m="1" x="918"/>
        <item m="1" x="547"/>
        <item m="1" x="427"/>
        <item x="69"/>
        <item x="124"/>
        <item m="1" x="590"/>
        <item m="1" x="410"/>
        <item x="39"/>
        <item x="283"/>
        <item m="1" x="747"/>
        <item m="1" x="600"/>
        <item m="1" x="451"/>
        <item m="1" x="389"/>
        <item m="1" x="452"/>
        <item m="1" x="557"/>
        <item x="260"/>
        <item m="1" x="740"/>
        <item m="1" x="506"/>
        <item m="1" x="638"/>
        <item m="1" x="817"/>
        <item m="1" x="808"/>
        <item m="1" x="647"/>
        <item m="1" x="382"/>
        <item x="108"/>
        <item m="1" x="743"/>
        <item m="1" x="686"/>
        <item m="1" x="629"/>
        <item m="1" x="538"/>
        <item m="1" x="415"/>
        <item m="1" x="920"/>
        <item m="1" x="859"/>
        <item m="1" x="565"/>
        <item m="1" x="822"/>
        <item m="1" x="671"/>
        <item m="1" x="905"/>
        <item m="1" x="381"/>
        <item m="1" x="718"/>
        <item m="1" x="779"/>
        <item m="1" x="737"/>
        <item m="1" x="618"/>
        <item m="1" x="532"/>
        <item x="50"/>
        <item m="1" x="576"/>
        <item x="109"/>
        <item m="1" x="583"/>
        <item m="1" x="408"/>
        <item m="1" x="919"/>
        <item m="1" x="712"/>
        <item m="1" x="482"/>
        <item m="1" x="526"/>
        <item m="1" x="860"/>
        <item x="298"/>
        <item m="1" x="726"/>
        <item m="1" x="783"/>
        <item x="8"/>
        <item m="1" x="489"/>
        <item m="1" x="551"/>
        <item m="1" x="444"/>
        <item m="1" x="640"/>
        <item m="1" x="548"/>
        <item m="1" x="666"/>
        <item m="1" x="928"/>
        <item m="1" x="913"/>
        <item x="329"/>
        <item m="1" x="445"/>
        <item m="1" x="872"/>
        <item m="1" x="914"/>
        <item m="1" x="791"/>
        <item m="1" x="496"/>
        <item m="1" x="922"/>
        <item x="247"/>
        <item m="1" x="642"/>
        <item m="1" x="517"/>
        <item m="1" x="511"/>
        <item m="1" x="820"/>
        <item x="100"/>
        <item m="1" x="834"/>
        <item m="1" x="815"/>
        <item m="1" x="434"/>
        <item m="1" x="785"/>
        <item m="1" x="775"/>
        <item x="184"/>
        <item m="1" x="539"/>
        <item x="5"/>
        <item m="1" x="540"/>
        <item m="1" x="578"/>
        <item m="1" x="630"/>
        <item m="1" x="670"/>
        <item m="1" x="757"/>
        <item m="1" x="362"/>
        <item m="1" x="431"/>
        <item m="1" x="829"/>
        <item m="1" x="871"/>
        <item m="1" x="475"/>
        <item m="1" x="552"/>
        <item m="1" x="553"/>
        <item m="1" x="457"/>
        <item m="1" x="636"/>
        <item m="1" x="870"/>
        <item m="1" x="366"/>
        <item m="1" x="650"/>
        <item m="1" x="541"/>
        <item m="1" x="587"/>
        <item m="1" x="454"/>
        <item m="1" x="610"/>
        <item m="1" x="505"/>
        <item m="1" x="417"/>
        <item m="1" x="823"/>
        <item m="1" x="910"/>
        <item m="1" x="479"/>
        <item m="1" x="685"/>
        <item m="1" x="593"/>
        <item m="1" x="900"/>
        <item m="1" x="627"/>
        <item x="292"/>
        <item x="170"/>
        <item m="1" x="545"/>
        <item x="253"/>
        <item x="235"/>
        <item m="1" x="625"/>
        <item m="1" x="653"/>
        <item m="1" x="693"/>
        <item x="237"/>
        <item x="77"/>
        <item m="1" x="470"/>
        <item m="1" x="493"/>
        <item m="1" x="667"/>
        <item m="1" x="418"/>
        <item x="240"/>
        <item m="1" x="411"/>
        <item m="1" x="473"/>
        <item x="89"/>
        <item x="90"/>
        <item m="1" x="675"/>
        <item x="299"/>
        <item x="301"/>
        <item m="1" x="464"/>
        <item m="1" x="716"/>
        <item m="1" x="703"/>
        <item m="1" x="727"/>
        <item m="1" x="623"/>
        <item m="1" x="672"/>
        <item m="1" x="902"/>
        <item m="1" x="364"/>
        <item m="1" x="446"/>
        <item m="1" x="931"/>
        <item x="138"/>
        <item m="1" x="849"/>
        <item m="1" x="687"/>
        <item m="1" x="619"/>
        <item m="1" x="853"/>
        <item m="1" x="503"/>
        <item m="1" x="594"/>
        <item m="1" x="528"/>
        <item m="1" x="863"/>
        <item m="1" x="887"/>
        <item m="1" x="720"/>
        <item m="1" x="658"/>
        <item m="1" x="535"/>
        <item m="1" x="403"/>
        <item m="1" x="784"/>
        <item m="1" x="458"/>
        <item m="1" x="877"/>
        <item m="1" x="582"/>
        <item m="1" x="752"/>
        <item m="1" x="424"/>
        <item m="1" x="797"/>
        <item x="254"/>
        <item m="1" x="500"/>
        <item m="1" x="612"/>
        <item m="1" x="717"/>
        <item m="1" x="631"/>
        <item m="1" x="402"/>
        <item m="1" x="901"/>
        <item m="1" x="616"/>
        <item m="1" x="544"/>
        <item m="1" x="652"/>
        <item m="1" x="778"/>
        <item m="1" x="707"/>
        <item m="1" x="607"/>
        <item m="1" x="561"/>
        <item m="1" x="865"/>
        <item x="76"/>
        <item m="1" x="805"/>
        <item m="1" x="581"/>
        <item m="1" x="611"/>
        <item m="1" x="368"/>
        <item m="1" x="435"/>
        <item m="1" x="881"/>
        <item m="1" x="898"/>
        <item m="1" x="504"/>
        <item m="1" x="596"/>
        <item m="1" x="897"/>
        <item m="1" x="508"/>
        <item m="1" x="888"/>
        <item m="1" x="715"/>
        <item m="1" x="754"/>
        <item m="1" x="669"/>
        <item m="1" x="383"/>
        <item x="29"/>
        <item x="11"/>
        <item m="1" x="543"/>
        <item m="1" x="788"/>
        <item m="1" x="705"/>
        <item m="1" x="525"/>
        <item m="1" x="447"/>
        <item m="1" x="674"/>
        <item m="1" x="421"/>
        <item m="1" x="733"/>
        <item x="117"/>
        <item m="1" x="614"/>
        <item m="1" x="465"/>
        <item m="1" x="530"/>
        <item m="1" x="546"/>
        <item x="47"/>
        <item m="1" x="655"/>
        <item x="278"/>
        <item m="1" x="891"/>
        <item m="1" x="487"/>
        <item x="75"/>
        <item m="1" x="744"/>
        <item m="1" x="589"/>
        <item m="1" x="550"/>
        <item x="229"/>
        <item m="1" x="466"/>
        <item m="1" x="622"/>
        <item m="1" x="796"/>
        <item x="219"/>
        <item m="1" x="648"/>
        <item m="1" x="624"/>
        <item m="1" x="837"/>
        <item m="1" x="599"/>
        <item x="214"/>
        <item x="248"/>
        <item m="1" x="570"/>
        <item m="1" x="873"/>
        <item m="1" x="456"/>
        <item m="1" x="753"/>
        <item m="1" x="854"/>
        <item m="1" x="764"/>
        <item m="1" x="560"/>
        <item m="1" x="925"/>
        <item m="1" x="660"/>
        <item m="1" x="584"/>
        <item m="1" x="598"/>
        <item m="1" x="875"/>
        <item m="1" x="468"/>
        <item m="1" x="519"/>
        <item m="1" x="709"/>
        <item m="1" x="615"/>
        <item m="1" x="828"/>
        <item m="1" x="602"/>
        <item m="1" x="414"/>
        <item m="1" x="562"/>
        <item m="1" x="851"/>
        <item x="27"/>
        <item m="1" x="462"/>
        <item m="1" x="433"/>
        <item m="1" x="413"/>
        <item m="1" x="485"/>
        <item x="151"/>
        <item m="1" x="903"/>
        <item m="1" x="492"/>
        <item m="1" x="695"/>
        <item m="1" x="812"/>
        <item x="135"/>
        <item m="1" x="861"/>
        <item m="1" x="369"/>
        <item m="1" x="745"/>
        <item x="0"/>
        <item m="1" x="721"/>
        <item m="1" x="927"/>
        <item m="1" x="459"/>
        <item m="1" x="513"/>
        <item m="1" x="843"/>
        <item m="1" x="597"/>
        <item m="1" x="814"/>
        <item x="105"/>
        <item x="92"/>
        <item m="1" x="385"/>
        <item m="1" x="735"/>
        <item m="1" x="363"/>
        <item m="1" x="766"/>
        <item m="1" x="760"/>
        <item m="1" x="832"/>
        <item m="1" x="668"/>
        <item m="1" x="876"/>
        <item m="1" x="645"/>
        <item m="1" x="845"/>
        <item m="1" x="393"/>
        <item m="1" x="869"/>
        <item m="1" x="907"/>
        <item m="1" x="626"/>
        <item m="1" x="477"/>
        <item m="1" x="838"/>
        <item m="1" x="398"/>
        <item m="1" x="380"/>
        <item m="1" x="723"/>
        <item m="1" x="889"/>
        <item m="1" x="722"/>
        <item m="1" x="520"/>
        <item m="1" x="396"/>
        <item m="1" x="404"/>
        <item h="1" x="25"/>
        <item x="60"/>
        <item m="1" x="758"/>
        <item x="41"/>
        <item x="42"/>
        <item m="1" x="759"/>
        <item m="1" x="882"/>
        <item m="1" x="866"/>
        <item x="49"/>
        <item x="74"/>
        <item m="1" x="711"/>
        <item m="1" x="688"/>
        <item m="1" x="469"/>
        <item m="1" x="373"/>
        <item m="1" x="484"/>
        <item x="330"/>
        <item m="1" x="678"/>
        <item m="1" x="360"/>
        <item x="218"/>
        <item m="1" x="824"/>
        <item m="1" x="879"/>
        <item m="1" x="890"/>
        <item m="1" x="605"/>
        <item m="1" x="885"/>
        <item m="1" x="801"/>
        <item x="165"/>
        <item x="14"/>
        <item m="1" x="916"/>
        <item m="1" x="371"/>
        <item x="10"/>
        <item m="1" x="472"/>
        <item m="1" x="450"/>
        <item m="1" x="724"/>
        <item m="1" x="908"/>
        <item m="1" x="804"/>
        <item m="1" x="437"/>
        <item m="1" x="358"/>
        <item m="1" x="892"/>
        <item m="1" x="858"/>
        <item m="1" x="388"/>
        <item m="1" x="633"/>
        <item m="1" x="490"/>
        <item m="1" x="856"/>
        <item m="1" x="710"/>
        <item m="1" x="749"/>
        <item m="1" x="732"/>
        <item m="1" x="613"/>
        <item m="1" x="848"/>
        <item m="1" x="376"/>
        <item m="1" x="521"/>
        <item m="1" x="793"/>
        <item m="1" x="932"/>
        <item m="1" x="768"/>
        <item m="1" x="930"/>
        <item m="1" x="438"/>
        <item m="1" x="430"/>
        <item m="1" x="377"/>
        <item m="1" x="499"/>
        <item x="336"/>
        <item m="1" x="692"/>
        <item m="1" x="510"/>
        <item x="113"/>
        <item m="1" x="476"/>
        <item m="1" x="665"/>
        <item x="116"/>
        <item m="1" x="819"/>
        <item m="1" x="632"/>
        <item m="1" x="426"/>
        <item m="1" x="580"/>
        <item m="1" x="821"/>
        <item m="1" x="394"/>
        <item m="1" x="659"/>
        <item m="1" x="811"/>
        <item m="1" x="701"/>
        <item m="1" x="577"/>
        <item x="258"/>
        <item m="1" x="691"/>
        <item m="1" x="769"/>
        <item m="1" x="483"/>
        <item m="1" x="794"/>
        <item m="1" x="867"/>
        <item m="1" x="719"/>
        <item m="1" x="419"/>
        <item m="1" x="573"/>
        <item m="1" x="455"/>
        <item m="1" x="592"/>
        <item x="279"/>
        <item m="1" x="391"/>
        <item x="313"/>
        <item m="1" x="501"/>
        <item m="1" x="514"/>
        <item x="302"/>
        <item m="1" x="899"/>
        <item m="1" x="386"/>
        <item m="1" x="569"/>
        <item m="1" x="378"/>
        <item x="356"/>
        <item m="1" x="739"/>
        <item m="1" x="742"/>
        <item m="1" x="893"/>
        <item m="1" x="844"/>
        <item m="1" x="787"/>
        <item m="1" x="367"/>
        <item x="3"/>
        <item x="12"/>
        <item m="1" x="595"/>
        <item x="22"/>
        <item m="1" x="896"/>
        <item m="1" x="924"/>
        <item m="1" x="874"/>
        <item x="45"/>
        <item m="1" x="850"/>
        <item m="1" x="917"/>
        <item m="1" x="708"/>
        <item m="1" x="800"/>
        <item m="1" x="467"/>
        <item m="1" x="432"/>
        <item m="1" x="549"/>
        <item m="1" x="405"/>
        <item m="1" x="862"/>
        <item m="1" x="803"/>
        <item m="1" x="864"/>
        <item m="1" x="904"/>
        <item x="72"/>
        <item x="78"/>
        <item x="79"/>
        <item x="82"/>
        <item x="83"/>
        <item x="139"/>
        <item x="87"/>
        <item m="1" x="915"/>
        <item m="1" x="729"/>
        <item m="1" x="831"/>
        <item x="133"/>
        <item m="1" x="789"/>
        <item m="1" x="649"/>
        <item x="331"/>
        <item m="1" x="713"/>
        <item m="1" x="384"/>
        <item m="1" x="880"/>
        <item m="1" x="471"/>
        <item x="236"/>
        <item x="234"/>
        <item x="239"/>
        <item m="1" x="529"/>
        <item m="1" x="515"/>
        <item m="1" x="656"/>
        <item m="1" x="498"/>
        <item x="183"/>
        <item x="211"/>
        <item m="1" x="556"/>
        <item m="1" x="690"/>
        <item x="225"/>
        <item m="1" x="725"/>
        <item m="1" x="772"/>
        <item m="1" x="842"/>
        <item m="1" x="522"/>
        <item m="1" x="361"/>
        <item m="1" x="379"/>
        <item m="1" x="841"/>
        <item m="1" x="657"/>
        <item x="226"/>
        <item x="221"/>
        <item m="1" x="542"/>
        <item x="130"/>
        <item m="1" x="502"/>
        <item m="1" x="442"/>
        <item x="97"/>
        <item m="1" x="555"/>
        <item m="1" x="857"/>
        <item m="1" x="704"/>
        <item m="1" x="392"/>
        <item m="1" x="777"/>
        <item m="1" x="572"/>
        <item m="1" x="375"/>
        <item m="1" x="813"/>
        <item m="1" x="620"/>
        <item m="1" x="680"/>
        <item m="1" x="664"/>
        <item m="1" x="639"/>
        <item m="1" x="929"/>
        <item m="1" x="827"/>
        <item m="1" x="440"/>
        <item m="1" x="533"/>
        <item m="1" x="425"/>
        <item m="1" x="906"/>
        <item m="1" x="641"/>
        <item m="1" x="682"/>
        <item x="249"/>
        <item m="1" x="730"/>
        <item m="1" x="673"/>
        <item m="1" x="400"/>
        <item m="1" x="563"/>
        <item m="1" x="453"/>
        <item m="1" x="428"/>
        <item m="1" x="568"/>
        <item m="1" x="574"/>
        <item m="1" x="486"/>
        <item m="1" x="488"/>
        <item x="273"/>
        <item x="282"/>
        <item m="1" x="407"/>
        <item m="1" x="603"/>
        <item m="1" x="886"/>
        <item m="1" x="439"/>
        <item m="1" x="736"/>
        <item m="1" x="436"/>
        <item m="1" x="751"/>
        <item x="354"/>
        <item m="1" x="923"/>
        <item x="293"/>
        <item m="1" x="780"/>
        <item m="1" x="518"/>
        <item m="1" x="387"/>
        <item m="1" x="441"/>
        <item m="1" x="750"/>
        <item m="1" x="390"/>
        <item m="1" x="558"/>
        <item m="1" x="830"/>
        <item m="1" x="696"/>
        <item m="1" x="883"/>
        <item m="1" x="512"/>
        <item m="1" x="661"/>
        <item m="1" x="474"/>
        <item x="322"/>
        <item x="323"/>
        <item m="1" x="840"/>
        <item m="1" x="782"/>
        <item m="1" x="637"/>
        <item x="1"/>
        <item x="2"/>
        <item x="4"/>
        <item x="24"/>
        <item m="1" x="516"/>
        <item m="1" x="644"/>
        <item m="1" x="635"/>
        <item x="43"/>
        <item x="44"/>
        <item m="1" x="463"/>
        <item x="68"/>
        <item x="58"/>
        <item m="1" x="634"/>
        <item x="59"/>
        <item x="70"/>
        <item x="71"/>
        <item x="81"/>
        <item x="84"/>
        <item x="85"/>
        <item x="86"/>
        <item x="191"/>
        <item m="1" x="700"/>
        <item m="1" x="699"/>
        <item x="194"/>
        <item x="123"/>
        <item m="1" x="734"/>
        <item x="131"/>
        <item x="132"/>
        <item m="1" x="894"/>
        <item x="332"/>
        <item m="1" x="420"/>
        <item m="1" x="586"/>
        <item m="1" x="370"/>
        <item m="1" x="697"/>
        <item m="1" x="448"/>
        <item x="143"/>
        <item x="144"/>
        <item x="145"/>
        <item x="166"/>
        <item m="1" x="677"/>
        <item m="1" x="835"/>
        <item x="238"/>
        <item m="1" x="807"/>
        <item x="231"/>
        <item m="1" x="765"/>
        <item x="176"/>
        <item x="169"/>
        <item m="1" x="662"/>
        <item m="1" x="564"/>
        <item m="1" x="839"/>
        <item m="1" x="714"/>
        <item m="1" x="741"/>
        <item m="1" x="771"/>
        <item m="1" x="762"/>
        <item m="1" x="689"/>
        <item m="1" x="365"/>
        <item m="1" x="588"/>
        <item m="1" x="676"/>
        <item m="1" x="763"/>
        <item m="1" x="663"/>
        <item x="198"/>
        <item x="213"/>
        <item x="220"/>
        <item m="1" x="443"/>
        <item m="1" x="855"/>
        <item m="1" x="683"/>
        <item m="1" x="604"/>
        <item x="98"/>
        <item x="99"/>
        <item m="1" x="846"/>
        <item x="111"/>
        <item m="1" x="643"/>
        <item m="1" x="507"/>
        <item m="1" x="449"/>
        <item m="1" x="756"/>
        <item m="1" x="559"/>
        <item x="256"/>
        <item m="1" x="761"/>
        <item x="263"/>
        <item m="1" x="909"/>
        <item m="1" x="495"/>
        <item m="1" x="601"/>
        <item m="1" x="478"/>
        <item m="1" x="651"/>
        <item m="1" x="728"/>
        <item m="1" x="684"/>
        <item m="1" x="523"/>
        <item m="1" x="878"/>
        <item x="31"/>
        <item x="32"/>
        <item m="1" x="921"/>
        <item x="67"/>
        <item m="1" x="786"/>
        <item x="129"/>
        <item x="328"/>
        <item m="1" x="481"/>
        <item m="1" x="698"/>
        <item x="339"/>
        <item x="345"/>
        <item m="1" x="912"/>
        <item x="346"/>
        <item m="1" x="681"/>
        <item m="1" x="412"/>
        <item m="1" x="825"/>
        <item x="94"/>
        <item m="1" x="461"/>
        <item m="1" x="884"/>
        <item x="114"/>
        <item x="115"/>
        <item m="1" x="847"/>
        <item m="1" x="799"/>
        <item x="106"/>
        <item m="1" x="776"/>
        <item x="246"/>
        <item m="1" x="770"/>
        <item m="1" x="395"/>
        <item m="1" x="694"/>
        <item x="274"/>
        <item m="1" x="806"/>
        <item x="276"/>
        <item m="1" x="567"/>
        <item m="1" x="534"/>
        <item m="1" x="731"/>
        <item m="1" x="579"/>
        <item m="1" x="836"/>
        <item m="1" x="374"/>
        <item x="128"/>
        <item m="1" x="617"/>
        <item x="6"/>
        <item x="7"/>
        <item x="13"/>
        <item x="15"/>
        <item x="16"/>
        <item x="17"/>
        <item x="18"/>
        <item x="19"/>
        <item x="23"/>
        <item x="26"/>
        <item x="28"/>
        <item x="30"/>
        <item x="33"/>
        <item x="34"/>
        <item x="35"/>
        <item x="36"/>
        <item x="37"/>
        <item x="38"/>
        <item x="40"/>
        <item x="51"/>
        <item x="52"/>
        <item x="53"/>
        <item x="54"/>
        <item x="55"/>
        <item x="56"/>
        <item x="57"/>
        <item x="62"/>
        <item x="63"/>
        <item x="64"/>
        <item x="65"/>
        <item x="66"/>
        <item x="88"/>
        <item x="93"/>
        <item x="95"/>
        <item m="1" x="359"/>
        <item x="96"/>
        <item x="102"/>
        <item x="103"/>
        <item x="107"/>
        <item x="110"/>
        <item x="112"/>
        <item x="118"/>
        <item x="119"/>
        <item x="120"/>
        <item x="121"/>
        <item x="122"/>
        <item x="125"/>
        <item x="126"/>
        <item x="127"/>
        <item x="134"/>
        <item x="136"/>
        <item x="137"/>
        <item x="141"/>
        <item x="142"/>
        <item m="1" x="460"/>
        <item x="146"/>
        <item x="147"/>
        <item x="148"/>
        <item x="149"/>
        <item x="150"/>
        <item x="152"/>
        <item x="153"/>
        <item x="154"/>
        <item x="155"/>
        <item x="156"/>
        <item x="157"/>
        <item x="158"/>
        <item x="159"/>
        <item x="160"/>
        <item x="161"/>
        <item x="162"/>
        <item x="163"/>
        <item x="164"/>
        <item x="167"/>
        <item x="168"/>
        <item x="171"/>
        <item x="172"/>
        <item x="173"/>
        <item x="174"/>
        <item x="175"/>
        <item x="177"/>
        <item x="178"/>
        <item x="179"/>
        <item x="181"/>
        <item x="182"/>
        <item x="185"/>
        <item x="186"/>
        <item x="187"/>
        <item x="188"/>
        <item x="189"/>
        <item x="190"/>
        <item x="192"/>
        <item x="193"/>
        <item x="195"/>
        <item x="196"/>
        <item x="199"/>
        <item x="200"/>
        <item x="201"/>
        <item x="202"/>
        <item x="203"/>
        <item x="204"/>
        <item x="205"/>
        <item x="206"/>
        <item x="207"/>
        <item x="208"/>
        <item x="209"/>
        <item x="210"/>
        <item x="212"/>
        <item x="215"/>
        <item x="216"/>
        <item x="217"/>
        <item x="222"/>
        <item x="223"/>
        <item x="224"/>
        <item x="227"/>
        <item x="228"/>
        <item x="230"/>
        <item x="232"/>
        <item x="241"/>
        <item x="242"/>
        <item x="243"/>
        <item x="244"/>
        <item x="245"/>
        <item x="251"/>
        <item x="252"/>
        <item x="255"/>
        <item x="257"/>
        <item x="259"/>
        <item x="261"/>
        <item x="262"/>
        <item x="264"/>
        <item x="265"/>
        <item x="266"/>
        <item x="267"/>
        <item x="268"/>
        <item x="269"/>
        <item x="270"/>
        <item x="271"/>
        <item x="272"/>
        <item x="275"/>
        <item x="277"/>
        <item x="280"/>
        <item x="281"/>
        <item x="284"/>
        <item x="285"/>
        <item x="286"/>
        <item x="287"/>
        <item x="288"/>
        <item x="289"/>
        <item x="290"/>
        <item x="291"/>
        <item x="294"/>
        <item x="295"/>
        <item x="296"/>
        <item x="297"/>
        <item x="300"/>
        <item x="303"/>
        <item x="304"/>
        <item x="306"/>
        <item x="307"/>
        <item x="308"/>
        <item x="309"/>
        <item x="310"/>
        <item x="311"/>
        <item x="312"/>
        <item x="314"/>
        <item x="315"/>
        <item x="316"/>
        <item x="317"/>
        <item x="318"/>
        <item x="319"/>
        <item x="320"/>
        <item x="321"/>
        <item x="324"/>
        <item x="325"/>
        <item x="326"/>
        <item x="327"/>
        <item x="333"/>
        <item x="334"/>
        <item x="335"/>
        <item x="337"/>
        <item x="338"/>
        <item x="340"/>
        <item x="341"/>
        <item x="342"/>
        <item x="343"/>
        <item x="344"/>
        <item x="347"/>
        <item x="348"/>
        <item x="349"/>
        <item x="350"/>
        <item x="351"/>
        <item x="352"/>
        <item x="353"/>
        <item x="355"/>
        <item x="357"/>
        <item x="9"/>
        <item x="46"/>
        <item x="61"/>
        <item x="91"/>
        <item x="197"/>
        <item x="233"/>
        <item x="250"/>
        <item x="305"/>
        <item t="default"/>
      </items>
    </pivotField>
    <pivotField axis="axisCol" compact="0" outline="0" subtotalTop="0" showAll="0" includeNewItemsInFilter="1">
      <items count="7">
        <item x="0"/>
        <item x="2"/>
        <item m="1" x="5"/>
        <item x="3"/>
        <item x="1"/>
        <item x="4"/>
        <item t="default"/>
      </items>
    </pivotField>
    <pivotField compact="0" outline="0" subtotalTop="0" showAll="0" includeNewItemsInFilter="1"/>
    <pivotField compact="0" outline="0" subtotalTop="0" showAll="0" includeNewItemsInFilter="1"/>
    <pivotField compact="0" outline="0" showAll="0" defaultSubtotal="0"/>
    <pivotField compact="0" outline="0" showAll="0" defaultSubtotal="0"/>
    <pivotField dataField="1" compact="0" outline="0" subtotalTop="0" showAll="0" includeNewItemsInFilter="1"/>
  </pivotFields>
  <rowFields count="2">
    <field x="0"/>
    <field x="1"/>
  </rowFields>
  <rowItems count="40">
    <i>
      <x/>
      <x/>
    </i>
    <i r="1">
      <x v="1"/>
    </i>
    <i r="1">
      <x v="3"/>
    </i>
    <i r="1">
      <x v="33"/>
    </i>
    <i r="1">
      <x v="34"/>
    </i>
    <i t="default">
      <x/>
    </i>
    <i>
      <x v="1"/>
      <x v="4"/>
    </i>
    <i r="1">
      <x v="5"/>
    </i>
    <i r="1">
      <x v="7"/>
    </i>
    <i r="1">
      <x v="8"/>
    </i>
    <i r="1">
      <x v="35"/>
    </i>
    <i r="1">
      <x v="36"/>
    </i>
    <i r="1">
      <x v="37"/>
    </i>
    <i r="1">
      <x v="38"/>
    </i>
    <i r="1">
      <x v="39"/>
    </i>
    <i t="default">
      <x v="1"/>
    </i>
    <i>
      <x v="7"/>
      <x v="15"/>
    </i>
    <i r="1">
      <x v="40"/>
    </i>
    <i r="1">
      <x v="41"/>
    </i>
    <i r="1">
      <x v="42"/>
    </i>
    <i r="1">
      <x v="43"/>
    </i>
    <i r="1">
      <x v="44"/>
    </i>
    <i r="1">
      <x v="45"/>
    </i>
    <i t="default">
      <x v="7"/>
    </i>
    <i>
      <x v="8"/>
      <x v="46"/>
    </i>
    <i r="1">
      <x v="47"/>
    </i>
    <i r="1">
      <x v="48"/>
    </i>
    <i t="default">
      <x v="8"/>
    </i>
    <i>
      <x v="9"/>
      <x v="49"/>
    </i>
    <i r="1">
      <x v="50"/>
    </i>
    <i r="1">
      <x v="51"/>
    </i>
    <i r="1">
      <x v="52"/>
    </i>
    <i r="1">
      <x v="53"/>
    </i>
    <i r="1">
      <x v="55"/>
    </i>
    <i t="default">
      <x v="9"/>
    </i>
    <i>
      <x v="10"/>
      <x v="51"/>
    </i>
    <i r="1">
      <x v="54"/>
    </i>
    <i r="1">
      <x v="55"/>
    </i>
    <i t="default">
      <x v="10"/>
    </i>
    <i t="grand">
      <x/>
    </i>
  </rowItems>
  <colFields count="1">
    <field x="7"/>
  </colFields>
  <colItems count="5">
    <i>
      <x/>
    </i>
    <i>
      <x v="1"/>
    </i>
    <i>
      <x v="4"/>
    </i>
    <i>
      <x v="5"/>
    </i>
    <i t="grand">
      <x/>
    </i>
  </colItems>
  <pageFields count="2">
    <pageField fld="6" hier="0"/>
    <pageField fld="2" hier="0"/>
  </pageFields>
  <dataFields count="1">
    <dataField name="Sum of Grand Total" fld="12" baseField="0" baseItem="0" numFmtId="170"/>
  </dataFields>
  <formats count="97">
    <format dxfId="348">
      <pivotArea outline="0" fieldPosition="0">
        <references count="1">
          <reference field="0" count="1" selected="0" defaultSubtotal="1">
            <x v="0"/>
          </reference>
        </references>
      </pivotArea>
    </format>
    <format dxfId="347">
      <pivotArea outline="0" fieldPosition="0">
        <references count="1">
          <reference field="0" count="4" selected="0" defaultSubtotal="1">
            <x v="1"/>
            <x v="2"/>
            <x v="3"/>
            <x v="4"/>
          </reference>
        </references>
      </pivotArea>
    </format>
    <format dxfId="346">
      <pivotArea grandRow="1" outline="0" fieldPosition="0"/>
    </format>
    <format dxfId="345">
      <pivotArea dataOnly="0" outline="0" fieldPosition="0">
        <references count="1">
          <reference field="0" count="0" defaultSubtotal="1"/>
        </references>
      </pivotArea>
    </format>
    <format dxfId="344">
      <pivotArea dataOnly="0" grandRow="1" outline="0" fieldPosition="0"/>
    </format>
    <format dxfId="343">
      <pivotArea dataOnly="0" labelOnly="1" outline="0" fieldPosition="0">
        <references count="1">
          <reference field="0" count="1">
            <x v="0"/>
          </reference>
        </references>
      </pivotArea>
    </format>
    <format dxfId="342">
      <pivotArea dataOnly="0" labelOnly="1" outline="0" fieldPosition="0">
        <references count="1">
          <reference field="0" count="1">
            <x v="1"/>
          </reference>
        </references>
      </pivotArea>
    </format>
    <format dxfId="341">
      <pivotArea dataOnly="0" labelOnly="1" outline="0" fieldPosition="0">
        <references count="1">
          <reference field="0" count="1">
            <x v="2"/>
          </reference>
        </references>
      </pivotArea>
    </format>
    <format dxfId="340">
      <pivotArea dataOnly="0" labelOnly="1" outline="0" fieldPosition="0">
        <references count="1">
          <reference field="0" count="1">
            <x v="3"/>
          </reference>
        </references>
      </pivotArea>
    </format>
    <format dxfId="339">
      <pivotArea dataOnly="0" labelOnly="1" outline="0" fieldPosition="0">
        <references count="1">
          <reference field="0" count="1">
            <x v="4"/>
          </reference>
        </references>
      </pivotArea>
    </format>
    <format dxfId="338">
      <pivotArea type="all" dataOnly="0" outline="0" fieldPosition="0"/>
    </format>
    <format dxfId="337">
      <pivotArea dataOnly="0" outline="0" fieldPosition="0">
        <references count="1">
          <reference field="0" count="0" defaultSubtotal="1"/>
        </references>
      </pivotArea>
    </format>
    <format dxfId="336">
      <pivotArea dataOnly="0" grandRow="1" outline="0" fieldPosition="0"/>
    </format>
    <format dxfId="335">
      <pivotArea dataOnly="0" grandCol="1" outline="0" axis="axisCol" fieldPosition="0"/>
    </format>
    <format dxfId="334">
      <pivotArea outline="0" fieldPosition="0"/>
    </format>
    <format dxfId="333">
      <pivotArea type="origin" dataOnly="0" labelOnly="1" outline="0" fieldPosition="0"/>
    </format>
    <format dxfId="332">
      <pivotArea field="0" type="button" dataOnly="0" labelOnly="1" outline="0" axis="axisRow" fieldPosition="0"/>
    </format>
    <format dxfId="331">
      <pivotArea field="1" type="button" dataOnly="0" labelOnly="1" outline="0" axis="axisRow" fieldPosition="1"/>
    </format>
    <format dxfId="330">
      <pivotArea field="7" type="button" dataOnly="0" labelOnly="1" outline="0" axis="axisCol" fieldPosition="0"/>
    </format>
    <format dxfId="329">
      <pivotArea type="topRight" dataOnly="0" labelOnly="1" outline="0" fieldPosition="0"/>
    </format>
    <format dxfId="328">
      <pivotArea dataOnly="0" labelOnly="1" outline="0" fieldPosition="0">
        <references count="1">
          <reference field="7" count="4">
            <x v="0"/>
            <x v="1"/>
            <x v="4"/>
            <x v="5"/>
          </reference>
        </references>
      </pivotArea>
    </format>
    <format dxfId="327">
      <pivotArea dataOnly="0" labelOnly="1" grandCol="1" outline="0" fieldPosition="0"/>
    </format>
    <format dxfId="326">
      <pivotArea type="origin" dataOnly="0" labelOnly="1" outline="0" fieldPosition="0"/>
    </format>
    <format dxfId="325">
      <pivotArea field="0" type="button" dataOnly="0" labelOnly="1" outline="0" axis="axisRow" fieldPosition="0"/>
    </format>
    <format dxfId="324">
      <pivotArea field="1" type="button" dataOnly="0" labelOnly="1" outline="0" axis="axisRow" fieldPosition="1"/>
    </format>
    <format dxfId="323">
      <pivotArea field="7" type="button" dataOnly="0" labelOnly="1" outline="0" axis="axisCol" fieldPosition="0"/>
    </format>
    <format dxfId="322">
      <pivotArea type="topRight" dataOnly="0" labelOnly="1" outline="0" fieldPosition="0"/>
    </format>
    <format dxfId="321">
      <pivotArea dataOnly="0" labelOnly="1" outline="0" fieldPosition="0">
        <references count="1">
          <reference field="7" count="4">
            <x v="0"/>
            <x v="1"/>
            <x v="4"/>
            <x v="5"/>
          </reference>
        </references>
      </pivotArea>
    </format>
    <format dxfId="320">
      <pivotArea dataOnly="0" labelOnly="1" grandCol="1" outline="0" fieldPosition="0"/>
    </format>
    <format dxfId="319">
      <pivotArea type="origin" dataOnly="0" labelOnly="1" outline="0" fieldPosition="0"/>
    </format>
    <format dxfId="318">
      <pivotArea field="0" type="button" dataOnly="0" labelOnly="1" outline="0" axis="axisRow" fieldPosition="0"/>
    </format>
    <format dxfId="317">
      <pivotArea field="1" type="button" dataOnly="0" labelOnly="1" outline="0" axis="axisRow" fieldPosition="1"/>
    </format>
    <format dxfId="316">
      <pivotArea field="7" type="button" dataOnly="0" labelOnly="1" outline="0" axis="axisCol" fieldPosition="0"/>
    </format>
    <format dxfId="315">
      <pivotArea type="topRight" dataOnly="0" labelOnly="1" outline="0" fieldPosition="0"/>
    </format>
    <format dxfId="314">
      <pivotArea dataOnly="0" labelOnly="1" outline="0" fieldPosition="0">
        <references count="1">
          <reference field="7" count="4">
            <x v="0"/>
            <x v="1"/>
            <x v="4"/>
            <x v="5"/>
          </reference>
        </references>
      </pivotArea>
    </format>
    <format dxfId="313">
      <pivotArea dataOnly="0" labelOnly="1" grandCol="1" outline="0" fieldPosition="0"/>
    </format>
    <format dxfId="312">
      <pivotArea outline="0" fieldPosition="0"/>
    </format>
    <format dxfId="311">
      <pivotArea dataOnly="0" labelOnly="1" outline="0" fieldPosition="0">
        <references count="1">
          <reference field="7" count="4">
            <x v="0"/>
            <x v="1"/>
            <x v="4"/>
            <x v="5"/>
          </reference>
        </references>
      </pivotArea>
    </format>
    <format dxfId="310">
      <pivotArea dataOnly="0" labelOnly="1" grandCol="1" outline="0" fieldPosition="0"/>
    </format>
    <format dxfId="309">
      <pivotArea dataOnly="0" labelOnly="1" outline="0" fieldPosition="0">
        <references count="1">
          <reference field="7" count="4">
            <x v="0"/>
            <x v="1"/>
            <x v="4"/>
            <x v="5"/>
          </reference>
        </references>
      </pivotArea>
    </format>
    <format dxfId="308">
      <pivotArea dataOnly="0" labelOnly="1" outline="0" fieldPosition="0">
        <references count="1">
          <reference field="7" count="1">
            <x v="0"/>
          </reference>
        </references>
      </pivotArea>
    </format>
    <format dxfId="307">
      <pivotArea grandRow="1" outline="0" fieldPosition="0"/>
    </format>
    <format dxfId="306">
      <pivotArea dataOnly="0" labelOnly="1" grandRow="1" outline="0" fieldPosition="0"/>
    </format>
    <format dxfId="305">
      <pivotArea dataOnly="0" outline="0" fieldPosition="0">
        <references count="1">
          <reference field="0" count="0" defaultSubtotal="1"/>
        </references>
      </pivotArea>
    </format>
    <format dxfId="304">
      <pivotArea dataOnly="0" labelOnly="1" outline="0" fieldPosition="0">
        <references count="1">
          <reference field="7" count="4">
            <x v="0"/>
            <x v="1"/>
            <x v="4"/>
            <x v="5"/>
          </reference>
        </references>
      </pivotArea>
    </format>
    <format dxfId="303">
      <pivotArea outline="0" fieldPosition="0"/>
    </format>
    <format dxfId="302">
      <pivotArea field="0" type="button" dataOnly="0" labelOnly="1" outline="0" axis="axisRow" fieldPosition="0"/>
    </format>
    <format dxfId="301">
      <pivotArea field="1" type="button" dataOnly="0" labelOnly="1" outline="0" axis="axisRow" fieldPosition="1"/>
    </format>
    <format dxfId="300">
      <pivotArea dataOnly="0" labelOnly="1" outline="0" fieldPosition="0">
        <references count="1">
          <reference field="0" count="5">
            <x v="0"/>
            <x v="1"/>
            <x v="2"/>
            <x v="3"/>
            <x v="4"/>
          </reference>
        </references>
      </pivotArea>
    </format>
    <format dxfId="299">
      <pivotArea dataOnly="0" labelOnly="1" outline="0" fieldPosition="0">
        <references count="1">
          <reference field="0" count="5" defaultSubtotal="1">
            <x v="0"/>
            <x v="1"/>
            <x v="2"/>
            <x v="3"/>
            <x v="4"/>
          </reference>
        </references>
      </pivotArea>
    </format>
    <format dxfId="298">
      <pivotArea dataOnly="0" labelOnly="1" grandRow="1" outline="0" fieldPosition="0"/>
    </format>
    <format dxfId="297">
      <pivotArea dataOnly="0" labelOnly="1" outline="0" fieldPosition="0">
        <references count="1">
          <reference field="7" count="4">
            <x v="0"/>
            <x v="1"/>
            <x v="4"/>
            <x v="5"/>
          </reference>
        </references>
      </pivotArea>
    </format>
    <format dxfId="296">
      <pivotArea dataOnly="0" labelOnly="1" grandCol="1" outline="0" fieldPosition="0"/>
    </format>
    <format dxfId="295">
      <pivotArea type="all" dataOnly="0" outline="0" fieldPosition="0"/>
    </format>
    <format dxfId="294">
      <pivotArea type="all" dataOnly="0" outline="0" fieldPosition="0"/>
    </format>
    <format dxfId="293">
      <pivotArea outline="0" fieldPosition="0">
        <references count="1">
          <reference field="0" count="1" selected="0" defaultSubtotal="1">
            <x v="1"/>
          </reference>
        </references>
      </pivotArea>
    </format>
    <format dxfId="292">
      <pivotArea dataOnly="0" labelOnly="1" outline="0" fieldPosition="0">
        <references count="1">
          <reference field="0" count="1" defaultSubtotal="1">
            <x v="1"/>
          </reference>
        </references>
      </pivotArea>
    </format>
    <format dxfId="291">
      <pivotArea field="0" type="button" dataOnly="0" labelOnly="1" outline="0" axis="axisRow" fieldPosition="0"/>
    </format>
    <format dxfId="290">
      <pivotArea field="1" type="button" dataOnly="0" labelOnly="1" outline="0" axis="axisRow" fieldPosition="1"/>
    </format>
    <format dxfId="289">
      <pivotArea dataOnly="0" labelOnly="1" outline="0" fieldPosition="0">
        <references count="1">
          <reference field="7" count="4">
            <x v="0"/>
            <x v="1"/>
            <x v="4"/>
            <x v="5"/>
          </reference>
        </references>
      </pivotArea>
    </format>
    <format dxfId="288">
      <pivotArea dataOnly="0" labelOnly="1" grandCol="1" outline="0" fieldPosition="0"/>
    </format>
    <format dxfId="287">
      <pivotArea outline="0" fieldPosition="0">
        <references count="2">
          <reference field="0" count="1" selected="0">
            <x v="0"/>
          </reference>
          <reference field="7" count="1" selected="0">
            <x v="0"/>
          </reference>
        </references>
      </pivotArea>
    </format>
    <format dxfId="286">
      <pivotArea outline="0" fieldPosition="0">
        <references count="2">
          <reference field="0" count="4" selected="0">
            <x v="1"/>
            <x v="2"/>
            <x v="3"/>
            <x v="4"/>
          </reference>
          <reference field="7" count="1" selected="0">
            <x v="0"/>
          </reference>
        </references>
      </pivotArea>
    </format>
    <format dxfId="285">
      <pivotArea outline="0" fieldPosition="0"/>
    </format>
    <format dxfId="284">
      <pivotArea outline="0" fieldPosition="0"/>
    </format>
    <format dxfId="283">
      <pivotArea dataOnly="0" labelOnly="1" outline="0" fieldPosition="0">
        <references count="1">
          <reference field="0" count="5">
            <x v="0"/>
            <x v="1"/>
            <x v="2"/>
            <x v="3"/>
            <x v="4"/>
          </reference>
        </references>
      </pivotArea>
    </format>
    <format dxfId="282">
      <pivotArea dataOnly="0" labelOnly="1" grandRow="1" outline="0" fieldPosition="0"/>
    </format>
    <format dxfId="281">
      <pivotArea outline="0" fieldPosition="0"/>
    </format>
    <format dxfId="280">
      <pivotArea field="0" type="button" dataOnly="0" labelOnly="1" outline="0" axis="axisRow" fieldPosition="0"/>
    </format>
    <format dxfId="279">
      <pivotArea field="1" type="button" dataOnly="0" labelOnly="1" outline="0" axis="axisRow" fieldPosition="1"/>
    </format>
    <format dxfId="278">
      <pivotArea dataOnly="0" labelOnly="1" outline="0" fieldPosition="0">
        <references count="1">
          <reference field="0" count="5">
            <x v="0"/>
            <x v="1"/>
            <x v="2"/>
            <x v="3"/>
            <x v="4"/>
          </reference>
        </references>
      </pivotArea>
    </format>
    <format dxfId="277">
      <pivotArea dataOnly="0" labelOnly="1" grandRow="1" outline="0" fieldPosition="0"/>
    </format>
    <format dxfId="276">
      <pivotArea dataOnly="0" labelOnly="1" outline="0" fieldPosition="0">
        <references count="1">
          <reference field="7" count="4">
            <x v="0"/>
            <x v="1"/>
            <x v="4"/>
            <x v="5"/>
          </reference>
        </references>
      </pivotArea>
    </format>
    <format dxfId="275">
      <pivotArea dataOnly="0" labelOnly="1" grandCol="1" outline="0" fieldPosition="0"/>
    </format>
    <format dxfId="274">
      <pivotArea dataOnly="0" labelOnly="1" outline="0" fieldPosition="0">
        <references count="1">
          <reference field="7" count="1">
            <x v="1"/>
          </reference>
        </references>
      </pivotArea>
    </format>
    <format dxfId="273">
      <pivotArea dataOnly="0" labelOnly="1" outline="0" fieldPosition="0">
        <references count="1">
          <reference field="7" count="1">
            <x v="0"/>
          </reference>
        </references>
      </pivotArea>
    </format>
    <format dxfId="272">
      <pivotArea dataOnly="0" labelOnly="1" outline="0" fieldPosition="0">
        <references count="1">
          <reference field="7" count="1">
            <x v="4"/>
          </reference>
        </references>
      </pivotArea>
    </format>
    <format dxfId="271">
      <pivotArea dataOnly="0" labelOnly="1" outline="0" fieldPosition="0">
        <references count="1">
          <reference field="7" count="1">
            <x v="5"/>
          </reference>
        </references>
      </pivotArea>
    </format>
    <format dxfId="270">
      <pivotArea dataOnly="0" labelOnly="1" outline="0" offset="A256" fieldPosition="0">
        <references count="1">
          <reference field="0" count="1">
            <x v="0"/>
          </reference>
        </references>
      </pivotArea>
    </format>
    <format dxfId="269">
      <pivotArea dataOnly="0" labelOnly="1" outline="0" offset="A256" fieldPosition="0">
        <references count="1">
          <reference field="0" count="1">
            <x v="1"/>
          </reference>
        </references>
      </pivotArea>
    </format>
    <format dxfId="268">
      <pivotArea dataOnly="0" labelOnly="1" outline="0" offset="A256" fieldPosition="0">
        <references count="1">
          <reference field="0" count="1">
            <x v="2"/>
          </reference>
        </references>
      </pivotArea>
    </format>
    <format dxfId="267">
      <pivotArea dataOnly="0" labelOnly="1" outline="0" offset="A256" fieldPosition="0">
        <references count="1">
          <reference field="0" count="1">
            <x v="3"/>
          </reference>
        </references>
      </pivotArea>
    </format>
    <format dxfId="266">
      <pivotArea dataOnly="0" labelOnly="1" outline="0" offset="A256" fieldPosition="0">
        <references count="1">
          <reference field="0" count="1">
            <x v="4"/>
          </reference>
        </references>
      </pivotArea>
    </format>
    <format dxfId="265">
      <pivotArea grandRow="1" outline="0" fieldPosition="0"/>
    </format>
    <format dxfId="264">
      <pivotArea dataOnly="0" labelOnly="1" grandRow="1" outline="0" fieldPosition="0"/>
    </format>
    <format dxfId="263">
      <pivotArea field="7" grandRow="1" outline="0" axis="axisCol" fieldPosition="0">
        <references count="1">
          <reference field="7" count="1" selected="0">
            <x v="5"/>
          </reference>
        </references>
      </pivotArea>
    </format>
    <format dxfId="262">
      <pivotArea field="7" grandRow="1" outline="0" axis="axisCol" fieldPosition="0">
        <references count="1">
          <reference field="7" count="1" selected="0">
            <x v="4"/>
          </reference>
        </references>
      </pivotArea>
    </format>
    <format dxfId="261">
      <pivotArea field="7" grandRow="1" outline="0" axis="axisCol" fieldPosition="0">
        <references count="1">
          <reference field="7" count="1" selected="0">
            <x v="0"/>
          </reference>
        </references>
      </pivotArea>
    </format>
    <format dxfId="260">
      <pivotArea grandRow="1" grandCol="1" outline="0" fieldPosition="0"/>
    </format>
    <format dxfId="259">
      <pivotArea dataOnly="0" labelOnly="1" outline="0" fieldPosition="0">
        <references count="1">
          <reference field="0" count="1">
            <x v="1"/>
          </reference>
        </references>
      </pivotArea>
    </format>
    <format dxfId="258">
      <pivotArea dataOnly="0" labelOnly="1" outline="0" offset="IV256" fieldPosition="0">
        <references count="1">
          <reference field="0" count="1">
            <x v="1"/>
          </reference>
        </references>
      </pivotArea>
    </format>
    <format dxfId="257">
      <pivotArea dataOnly="0" labelOnly="1" outline="0" fieldPosition="0">
        <references count="1">
          <reference field="0" count="1">
            <x v="1"/>
          </reference>
        </references>
      </pivotArea>
    </format>
    <format dxfId="256">
      <pivotArea dataOnly="0" labelOnly="1" outline="0" fieldPosition="0">
        <references count="1">
          <reference field="0" count="1">
            <x v="7"/>
          </reference>
        </references>
      </pivotArea>
    </format>
    <format dxfId="255">
      <pivotArea dataOnly="0" labelOnly="1" outline="0" offset="IV256" fieldPosition="0">
        <references count="1">
          <reference field="0" count="1">
            <x v="0"/>
          </reference>
        </references>
      </pivotArea>
    </format>
    <format dxfId="254">
      <pivotArea dataOnly="0" labelOnly="1" outline="0" fieldPosition="0">
        <references count="1">
          <reference field="0" count="1">
            <x v="8"/>
          </reference>
        </references>
      </pivotArea>
    </format>
    <format dxfId="253">
      <pivotArea dataOnly="0" labelOnly="1" outline="0" fieldPosition="0">
        <references count="1">
          <reference field="0" count="1">
            <x v="8"/>
          </reference>
        </references>
      </pivotArea>
    </format>
    <format dxfId="252">
      <pivotArea dataOnly="0" labelOnly="1" outline="0" fieldPosition="0">
        <references count="1">
          <reference field="0" count="1">
            <x v="8"/>
          </reference>
        </references>
      </pivotArea>
    </format>
  </formats>
  <pivotTableStyleInfo showRowHeaders="1" showColHeaders="1" showRowStripes="0" showColStripes="0" showLastColumn="1"/>
</pivotTableDefinition>
</file>

<file path=xl/pivotTables/pivotTable3.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location ref="A3:B274" firstHeaderRow="1" firstDataRow="1" firstDataCol="1" rowPageCount="1" colPageCount="1"/>
  <pivotFields count="13">
    <pivotField showAll="0"/>
    <pivotField showAll="0"/>
    <pivotField axis="axisPage" showAll="0">
      <items count="7">
        <item x="3"/>
        <item x="1"/>
        <item x="0"/>
        <item m="1" x="5"/>
        <item x="2"/>
        <item x="4"/>
        <item t="default"/>
      </items>
    </pivotField>
    <pivotField showAll="0"/>
    <pivotField axis="axisRow" showAll="0">
      <items count="18">
        <item h="1" x="5"/>
        <item x="4"/>
        <item x="11"/>
        <item m="1" x="14"/>
        <item x="12"/>
        <item x="6"/>
        <item x="1"/>
        <item x="9"/>
        <item x="0"/>
        <item x="7"/>
        <item x="2"/>
        <item m="1" x="16"/>
        <item x="3"/>
        <item m="1" x="13"/>
        <item m="1" x="15"/>
        <item x="10"/>
        <item h="1" x="8"/>
        <item t="default"/>
      </items>
    </pivotField>
    <pivotField axis="axisRow" showAll="0">
      <items count="557">
        <item x="26"/>
        <item x="43"/>
        <item m="1" x="417"/>
        <item m="1" x="293"/>
        <item x="31"/>
        <item x="42"/>
        <item m="1" x="292"/>
        <item x="45"/>
        <item m="1" x="291"/>
        <item x="150"/>
        <item m="1" x="411"/>
        <item m="1" x="504"/>
        <item m="1" x="357"/>
        <item x="5"/>
        <item x="90"/>
        <item m="1" x="386"/>
        <item m="1" x="383"/>
        <item x="35"/>
        <item x="6"/>
        <item m="1" x="436"/>
        <item m="1" x="376"/>
        <item x="86"/>
        <item x="165"/>
        <item x="64"/>
        <item x="173"/>
        <item m="1" x="327"/>
        <item m="1" x="527"/>
        <item m="1" x="277"/>
        <item x="242"/>
        <item x="180"/>
        <item x="129"/>
        <item m="1" x="369"/>
        <item m="1" x="483"/>
        <item m="1" x="368"/>
        <item m="1" x="511"/>
        <item m="1" x="467"/>
        <item x="181"/>
        <item m="1" x="334"/>
        <item x="94"/>
        <item x="18"/>
        <item m="1" x="398"/>
        <item m="1" x="306"/>
        <item m="1" x="514"/>
        <item m="1" x="267"/>
        <item m="1" x="300"/>
        <item x="122"/>
        <item m="1" x="531"/>
        <item x="168"/>
        <item m="1" x="428"/>
        <item x="14"/>
        <item x="32"/>
        <item m="1" x="520"/>
        <item m="1" x="547"/>
        <item m="1" x="555"/>
        <item m="1" x="276"/>
        <item m="1" x="473"/>
        <item m="1" x="302"/>
        <item m="1" x="322"/>
        <item x="51"/>
        <item x="46"/>
        <item x="144"/>
        <item x="202"/>
        <item x="239"/>
        <item x="161"/>
        <item m="1" x="263"/>
        <item x="82"/>
        <item m="1" x="282"/>
        <item m="1" x="287"/>
        <item x="182"/>
        <item x="75"/>
        <item m="1" x="524"/>
        <item m="1" x="415"/>
        <item x="155"/>
        <item x="134"/>
        <item m="1" x="337"/>
        <item x="74"/>
        <item m="1" x="421"/>
        <item m="1" x="472"/>
        <item m="1" x="470"/>
        <item m="1" x="442"/>
        <item m="1" x="540"/>
        <item x="219"/>
        <item m="1" x="494"/>
        <item m="1" x="427"/>
        <item m="1" x="502"/>
        <item x="227"/>
        <item x="77"/>
        <item x="229"/>
        <item m="1" x="297"/>
        <item x="248"/>
        <item x="79"/>
        <item x="53"/>
        <item x="125"/>
        <item m="1" x="462"/>
        <item m="1" x="310"/>
        <item m="1" x="268"/>
        <item m="1" x="283"/>
        <item x="48"/>
        <item x="47"/>
        <item x="80"/>
        <item m="1" x="329"/>
        <item x="231"/>
        <item m="1" x="519"/>
        <item m="1" x="537"/>
        <item m="1" x="378"/>
        <item x="246"/>
        <item x="84"/>
        <item m="1" x="552"/>
        <item x="140"/>
        <item x="187"/>
        <item x="139"/>
        <item m="1" x="350"/>
        <item m="1" x="374"/>
        <item m="1" x="301"/>
        <item x="7"/>
        <item x="204"/>
        <item x="141"/>
        <item x="111"/>
        <item m="1" x="485"/>
        <item m="1" x="495"/>
        <item x="56"/>
        <item x="200"/>
        <item m="1" x="512"/>
        <item x="211"/>
        <item m="1" x="544"/>
        <item m="1" x="453"/>
        <item x="91"/>
        <item m="1" x="477"/>
        <item m="1" x="457"/>
        <item m="1" x="431"/>
        <item m="1" x="361"/>
        <item m="1" x="490"/>
        <item x="11"/>
        <item m="1" x="482"/>
        <item m="1" x="371"/>
        <item m="1" x="410"/>
        <item x="101"/>
        <item x="215"/>
        <item m="1" x="501"/>
        <item m="1" x="454"/>
        <item m="1" x="432"/>
        <item m="1" x="480"/>
        <item m="1" x="395"/>
        <item x="39"/>
        <item m="1" x="430"/>
        <item m="1" x="404"/>
        <item x="177"/>
        <item m="1" x="553"/>
        <item x="55"/>
        <item x="133"/>
        <item x="143"/>
        <item m="1" x="447"/>
        <item m="1" x="316"/>
        <item x="9"/>
        <item x="255"/>
        <item m="1" x="290"/>
        <item x="128"/>
        <item x="256"/>
        <item m="1" x="345"/>
        <item m="1" x="479"/>
        <item m="1" x="384"/>
        <item x="93"/>
        <item x="224"/>
        <item m="1" x="353"/>
        <item x="230"/>
        <item m="1" x="266"/>
        <item m="1" x="543"/>
        <item x="127"/>
        <item x="27"/>
        <item x="201"/>
        <item x="126"/>
        <item m="1" x="445"/>
        <item m="1" x="284"/>
        <item x="160"/>
        <item x="196"/>
        <item x="78"/>
        <item x="146"/>
        <item x="21"/>
        <item x="130"/>
        <item x="23"/>
        <item m="1" x="549"/>
        <item x="59"/>
        <item x="253"/>
        <item m="1" x="551"/>
        <item m="1" x="354"/>
        <item x="115"/>
        <item m="1" x="308"/>
        <item m="1" x="399"/>
        <item m="1" x="542"/>
        <item x="195"/>
        <item m="1" x="469"/>
        <item m="1" x="416"/>
        <item x="54"/>
        <item x="257"/>
        <item x="207"/>
        <item m="1" x="448"/>
        <item x="220"/>
        <item m="1" x="449"/>
        <item m="1" x="451"/>
        <item x="61"/>
        <item m="1" x="441"/>
        <item x="40"/>
        <item m="1" x="311"/>
        <item m="1" x="303"/>
        <item x="113"/>
        <item m="1" x="481"/>
        <item m="1" x="517"/>
        <item x="110"/>
        <item x="153"/>
        <item x="106"/>
        <item m="1" x="381"/>
        <item m="1" x="475"/>
        <item m="1" x="336"/>
        <item x="119"/>
        <item m="1" x="394"/>
        <item x="148"/>
        <item m="1" x="407"/>
        <item m="1" x="375"/>
        <item m="1" x="352"/>
        <item m="1" x="332"/>
        <item x="70"/>
        <item x="149"/>
        <item x="36"/>
        <item x="158"/>
        <item x="60"/>
        <item x="22"/>
        <item x="87"/>
        <item m="1" x="379"/>
        <item x="30"/>
        <item x="172"/>
        <item x="83"/>
        <item x="135"/>
        <item m="1" x="372"/>
        <item x="72"/>
        <item x="19"/>
        <item m="1" x="439"/>
        <item m="1" x="260"/>
        <item m="1" x="281"/>
        <item x="225"/>
        <item x="0"/>
        <item m="1" x="391"/>
        <item x="85"/>
        <item x="98"/>
        <item m="1" x="396"/>
        <item m="1" x="304"/>
        <item m="1" x="444"/>
        <item x="104"/>
        <item x="188"/>
        <item x="37"/>
        <item x="29"/>
        <item m="1" x="403"/>
        <item x="212"/>
        <item m="1" x="518"/>
        <item m="1" x="488"/>
        <item m="1" x="526"/>
        <item x="252"/>
        <item m="1" x="412"/>
        <item m="1" x="438"/>
        <item m="1" x="359"/>
        <item m="1" x="341"/>
        <item m="1" x="523"/>
        <item m="1" x="455"/>
        <item x="249"/>
        <item m="1" x="406"/>
        <item m="1" x="506"/>
        <item m="1" x="269"/>
        <item x="124"/>
        <item x="97"/>
        <item x="117"/>
        <item m="1" x="429"/>
        <item x="185"/>
        <item m="1" x="338"/>
        <item m="1" x="550"/>
        <item m="1" x="500"/>
        <item m="1" x="296"/>
        <item m="1" x="420"/>
        <item x="194"/>
        <item m="1" x="443"/>
        <item x="247"/>
        <item x="243"/>
        <item x="176"/>
        <item m="1" x="358"/>
        <item x="251"/>
        <item x="241"/>
        <item x="1"/>
        <item m="1" x="513"/>
        <item m="1" x="317"/>
        <item x="214"/>
        <item x="206"/>
        <item m="1" x="348"/>
        <item x="174"/>
        <item m="1" x="349"/>
        <item x="170"/>
        <item m="1" x="385"/>
        <item m="1" x="503"/>
        <item m="1" x="516"/>
        <item m="1" x="546"/>
        <item x="183"/>
        <item x="205"/>
        <item m="1" x="323"/>
        <item x="192"/>
        <item x="114"/>
        <item m="1" x="265"/>
        <item m="1" x="279"/>
        <item m="1" x="360"/>
        <item x="57"/>
        <item m="1" x="392"/>
        <item m="1" x="487"/>
        <item x="67"/>
        <item m="1" x="409"/>
        <item m="1" x="433"/>
        <item m="1" x="541"/>
        <item m="1" x="319"/>
        <item m="1" x="305"/>
        <item x="34"/>
        <item x="105"/>
        <item x="52"/>
        <item x="145"/>
        <item m="1" x="528"/>
        <item m="1" x="437"/>
        <item m="1" x="262"/>
        <item x="66"/>
        <item x="3"/>
        <item m="1" x="440"/>
        <item m="1" x="536"/>
        <item x="236"/>
        <item m="1" x="489"/>
        <item m="1" x="463"/>
        <item x="245"/>
        <item m="1" x="424"/>
        <item m="1" x="486"/>
        <item x="15"/>
        <item m="1" x="295"/>
        <item m="1" x="458"/>
        <item m="1" x="493"/>
        <item x="217"/>
        <item m="1" x="509"/>
        <item x="92"/>
        <item m="1" x="492"/>
        <item x="228"/>
        <item m="1" x="507"/>
        <item m="1" x="285"/>
        <item m="1" x="264"/>
        <item m="1" x="362"/>
        <item m="1" x="498"/>
        <item x="233"/>
        <item x="163"/>
        <item x="116"/>
        <item x="68"/>
        <item x="213"/>
        <item m="1" x="456"/>
        <item x="151"/>
        <item x="244"/>
        <item x="178"/>
        <item x="99"/>
        <item m="1" x="499"/>
        <item x="191"/>
        <item m="1" x="491"/>
        <item m="1" x="459"/>
        <item x="118"/>
        <item m="1" x="461"/>
        <item m="1" x="476"/>
        <item m="1" x="452"/>
        <item m="1" x="273"/>
        <item x="208"/>
        <item m="1" x="387"/>
        <item x="179"/>
        <item x="123"/>
        <item m="1" x="342"/>
        <item m="1" x="471"/>
        <item x="166"/>
        <item x="38"/>
        <item x="112"/>
        <item m="1" x="533"/>
        <item x="147"/>
        <item x="65"/>
        <item m="1" x="333"/>
        <item m="1" x="405"/>
        <item x="137"/>
        <item m="1" x="314"/>
        <item x="238"/>
        <item m="1" x="367"/>
        <item m="1" x="434"/>
        <item x="107"/>
        <item x="58"/>
        <item x="17"/>
        <item m="1" x="258"/>
        <item x="190"/>
        <item x="44"/>
        <item m="1" x="326"/>
        <item m="1" x="418"/>
        <item x="167"/>
        <item m="1" x="393"/>
        <item m="1" x="425"/>
        <item x="96"/>
        <item m="1" x="343"/>
        <item x="232"/>
        <item m="1" x="380"/>
        <item m="1" x="529"/>
        <item m="1" x="335"/>
        <item m="1" x="312"/>
        <item x="162"/>
        <item m="1" x="390"/>
        <item x="189"/>
        <item x="197"/>
        <item m="1" x="294"/>
        <item x="121"/>
        <item m="1" x="286"/>
        <item m="1" x="274"/>
        <item x="10"/>
        <item m="1" x="554"/>
        <item x="2"/>
        <item x="184"/>
        <item x="221"/>
        <item m="1" x="325"/>
        <item m="1" x="426"/>
        <item x="193"/>
        <item x="223"/>
        <item x="12"/>
        <item m="1" x="347"/>
        <item m="1" x="299"/>
        <item m="1" x="373"/>
        <item m="1" x="355"/>
        <item x="73"/>
        <item m="1" x="525"/>
        <item m="1" x="377"/>
        <item m="1" x="331"/>
        <item x="240"/>
        <item x="198"/>
        <item x="108"/>
        <item x="89"/>
        <item m="1" x="515"/>
        <item m="1" x="366"/>
        <item m="1" x="365"/>
        <item m="1" x="389"/>
        <item m="1" x="413"/>
        <item m="1" x="321"/>
        <item m="1" x="548"/>
        <item m="1" x="328"/>
        <item x="109"/>
        <item m="1" x="419"/>
        <item m="1" x="468"/>
        <item m="1" x="484"/>
        <item x="13"/>
        <item m="1" x="270"/>
        <item m="1" x="289"/>
        <item x="4"/>
        <item m="1" x="539"/>
        <item m="1" x="466"/>
        <item x="103"/>
        <item m="1" x="474"/>
        <item x="169"/>
        <item m="1" x="280"/>
        <item m="1" x="401"/>
        <item m="1" x="478"/>
        <item x="131"/>
        <item x="28"/>
        <item m="1" x="330"/>
        <item m="1" x="339"/>
        <item x="62"/>
        <item m="1" x="288"/>
        <item x="164"/>
        <item m="1" x="535"/>
        <item x="171"/>
        <item x="199"/>
        <item x="95"/>
        <item m="1" x="521"/>
        <item m="1" x="400"/>
        <item m="1" x="315"/>
        <item m="1" x="309"/>
        <item m="1" x="298"/>
        <item m="1" x="530"/>
        <item m="1" x="370"/>
        <item m="1" x="351"/>
        <item m="1" x="414"/>
        <item m="1" x="402"/>
        <item x="63"/>
        <item x="152"/>
        <item x="76"/>
        <item x="142"/>
        <item x="210"/>
        <item x="132"/>
        <item x="186"/>
        <item x="69"/>
        <item m="1" x="324"/>
        <item m="1" x="364"/>
        <item x="154"/>
        <item x="254"/>
        <item m="1" x="271"/>
        <item m="1" x="422"/>
        <item m="1" x="450"/>
        <item m="1" x="545"/>
        <item m="1" x="538"/>
        <item x="138"/>
        <item m="1" x="497"/>
        <item x="136"/>
        <item m="1" x="340"/>
        <item m="1" x="505"/>
        <item x="88"/>
        <item m="1" x="408"/>
        <item m="1" x="382"/>
        <item m="1" x="496"/>
        <item x="25"/>
        <item m="1" x="388"/>
        <item x="49"/>
        <item m="1" x="532"/>
        <item x="33"/>
        <item x="24"/>
        <item m="1" x="423"/>
        <item x="159"/>
        <item m="1" x="313"/>
        <item x="156"/>
        <item m="1" x="465"/>
        <item m="1" x="464"/>
        <item x="41"/>
        <item m="1" x="510"/>
        <item m="1" x="344"/>
        <item m="1" x="460"/>
        <item x="218"/>
        <item m="1" x="261"/>
        <item m="1" x="259"/>
        <item x="250"/>
        <item x="222"/>
        <item m="1" x="446"/>
        <item m="1" x="275"/>
        <item x="8"/>
        <item m="1" x="534"/>
        <item x="50"/>
        <item x="203"/>
        <item x="16"/>
        <item x="120"/>
        <item m="1" x="278"/>
        <item m="1" x="356"/>
        <item m="1" x="522"/>
        <item x="235"/>
        <item x="237"/>
        <item m="1" x="318"/>
        <item x="226"/>
        <item x="157"/>
        <item m="1" x="320"/>
        <item x="216"/>
        <item x="20"/>
        <item m="1" x="307"/>
        <item m="1" x="397"/>
        <item x="102"/>
        <item m="1" x="346"/>
        <item m="1" x="508"/>
        <item x="100"/>
        <item x="175"/>
        <item x="234"/>
        <item m="1" x="272"/>
        <item m="1" x="363"/>
        <item m="1" x="435"/>
        <item x="81"/>
        <item x="71"/>
        <item x="209"/>
        <item t="default"/>
      </items>
    </pivotField>
    <pivotField showAll="0"/>
    <pivotField showAll="0"/>
    <pivotField showAll="0">
      <items count="42">
        <item x="23"/>
        <item x="0"/>
        <item x="20"/>
        <item x="10"/>
        <item x="9"/>
        <item x="19"/>
        <item x="8"/>
        <item x="3"/>
        <item x="4"/>
        <item x="2"/>
        <item x="15"/>
        <item x="5"/>
        <item x="24"/>
        <item x="33"/>
        <item x="21"/>
        <item x="14"/>
        <item x="26"/>
        <item x="6"/>
        <item x="12"/>
        <item x="29"/>
        <item x="35"/>
        <item x="38"/>
        <item x="11"/>
        <item x="31"/>
        <item x="16"/>
        <item x="27"/>
        <item x="32"/>
        <item x="37"/>
        <item x="25"/>
        <item x="30"/>
        <item x="7"/>
        <item x="17"/>
        <item x="22"/>
        <item x="36"/>
        <item x="18"/>
        <item x="39"/>
        <item x="13"/>
        <item x="34"/>
        <item x="28"/>
        <item x="40"/>
        <item x="1"/>
        <item t="default"/>
      </items>
    </pivotField>
    <pivotField showAll="0"/>
    <pivotField showAll="0"/>
    <pivotField showAll="0"/>
    <pivotField dataField="1" showAll="0"/>
  </pivotFields>
  <rowFields count="2">
    <field x="4"/>
    <field x="5"/>
  </rowFields>
  <rowItems count="271">
    <i>
      <x v="1"/>
    </i>
    <i r="1">
      <x v="65"/>
    </i>
    <i r="1">
      <x v="502"/>
    </i>
    <i r="1">
      <x v="554"/>
    </i>
    <i>
      <x v="2"/>
    </i>
    <i r="1">
      <x v="38"/>
    </i>
    <i r="1">
      <x v="63"/>
    </i>
    <i r="1">
      <x v="73"/>
    </i>
    <i r="1">
      <x v="149"/>
    </i>
    <i r="1">
      <x v="161"/>
    </i>
    <i r="1">
      <x v="262"/>
    </i>
    <i r="1">
      <x v="297"/>
    </i>
    <i r="1">
      <x v="394"/>
    </i>
    <i r="1">
      <x v="480"/>
    </i>
    <i>
      <x v="4"/>
    </i>
    <i r="1">
      <x v="115"/>
    </i>
    <i r="1">
      <x v="298"/>
    </i>
    <i r="1">
      <x v="403"/>
    </i>
    <i r="1">
      <x v="416"/>
    </i>
    <i>
      <x v="5"/>
    </i>
    <i r="1">
      <x v="305"/>
    </i>
    <i r="1">
      <x v="384"/>
    </i>
    <i r="1">
      <x v="430"/>
    </i>
    <i>
      <x v="6"/>
    </i>
    <i r="1">
      <x v="1"/>
    </i>
    <i r="1">
      <x v="9"/>
    </i>
    <i r="1">
      <x v="18"/>
    </i>
    <i r="1">
      <x v="23"/>
    </i>
    <i r="1">
      <x v="47"/>
    </i>
    <i r="1">
      <x v="60"/>
    </i>
    <i r="1">
      <x v="61"/>
    </i>
    <i r="1">
      <x v="62"/>
    </i>
    <i r="1">
      <x v="69"/>
    </i>
    <i r="1">
      <x v="72"/>
    </i>
    <i r="1">
      <x v="75"/>
    </i>
    <i r="1">
      <x v="87"/>
    </i>
    <i r="1">
      <x v="89"/>
    </i>
    <i r="1">
      <x v="90"/>
    </i>
    <i r="1">
      <x v="92"/>
    </i>
    <i r="1">
      <x v="99"/>
    </i>
    <i r="1">
      <x v="101"/>
    </i>
    <i r="1">
      <x v="105"/>
    </i>
    <i r="1">
      <x v="108"/>
    </i>
    <i r="1">
      <x v="116"/>
    </i>
    <i r="1">
      <x v="117"/>
    </i>
    <i r="1">
      <x v="121"/>
    </i>
    <i r="1">
      <x v="123"/>
    </i>
    <i r="1">
      <x v="136"/>
    </i>
    <i r="1">
      <x v="148"/>
    </i>
    <i r="1">
      <x v="150"/>
    </i>
    <i r="1">
      <x v="154"/>
    </i>
    <i r="1">
      <x v="156"/>
    </i>
    <i r="1">
      <x v="157"/>
    </i>
    <i r="1">
      <x v="162"/>
    </i>
    <i r="1">
      <x v="167"/>
    </i>
    <i r="1">
      <x v="169"/>
    </i>
    <i r="1">
      <x v="170"/>
    </i>
    <i r="1">
      <x v="173"/>
    </i>
    <i r="1">
      <x v="174"/>
    </i>
    <i r="1">
      <x v="176"/>
    </i>
    <i r="1">
      <x v="178"/>
    </i>
    <i r="1">
      <x v="182"/>
    </i>
    <i r="1">
      <x v="193"/>
    </i>
    <i r="1">
      <x v="194"/>
    </i>
    <i r="1">
      <x v="199"/>
    </i>
    <i r="1">
      <x v="204"/>
    </i>
    <i r="1">
      <x v="207"/>
    </i>
    <i r="1">
      <x v="208"/>
    </i>
    <i r="1">
      <x v="215"/>
    </i>
    <i r="1">
      <x v="221"/>
    </i>
    <i r="1">
      <x v="223"/>
    </i>
    <i r="1">
      <x v="233"/>
    </i>
    <i r="1">
      <x v="238"/>
    </i>
    <i r="1">
      <x v="241"/>
    </i>
    <i r="1">
      <x v="242"/>
    </i>
    <i r="1">
      <x v="251"/>
    </i>
    <i r="1">
      <x v="266"/>
    </i>
    <i r="1">
      <x v="268"/>
    </i>
    <i r="1">
      <x v="276"/>
    </i>
    <i r="1">
      <x v="278"/>
    </i>
    <i r="1">
      <x v="279"/>
    </i>
    <i r="1">
      <x v="282"/>
    </i>
    <i r="1">
      <x v="290"/>
    </i>
    <i r="1">
      <x v="301"/>
    </i>
    <i r="1">
      <x v="308"/>
    </i>
    <i r="1">
      <x v="316"/>
    </i>
    <i r="1">
      <x v="317"/>
    </i>
    <i r="1">
      <x v="321"/>
    </i>
    <i r="1">
      <x v="325"/>
    </i>
    <i r="1">
      <x v="335"/>
    </i>
    <i r="1">
      <x v="337"/>
    </i>
    <i r="1">
      <x v="339"/>
    </i>
    <i r="1">
      <x v="345"/>
    </i>
    <i r="1">
      <x v="349"/>
    </i>
    <i r="1">
      <x v="351"/>
    </i>
    <i r="1">
      <x v="356"/>
    </i>
    <i r="1">
      <x v="359"/>
    </i>
    <i r="1">
      <x v="370"/>
    </i>
    <i r="1">
      <x v="374"/>
    </i>
    <i r="1">
      <x v="375"/>
    </i>
    <i r="1">
      <x v="378"/>
    </i>
    <i r="1">
      <x v="380"/>
    </i>
    <i r="1">
      <x v="383"/>
    </i>
    <i r="1">
      <x v="387"/>
    </i>
    <i r="1">
      <x v="391"/>
    </i>
    <i r="1">
      <x v="396"/>
    </i>
    <i r="1">
      <x v="404"/>
    </i>
    <i r="1">
      <x v="406"/>
    </i>
    <i r="1">
      <x v="413"/>
    </i>
    <i r="1">
      <x v="417"/>
    </i>
    <i r="1">
      <x v="423"/>
    </i>
    <i r="1">
      <x v="427"/>
    </i>
    <i r="1">
      <x v="428"/>
    </i>
    <i r="1">
      <x v="429"/>
    </i>
    <i r="1">
      <x v="449"/>
    </i>
    <i r="1">
      <x v="463"/>
    </i>
    <i r="1">
      <x v="464"/>
    </i>
    <i r="1">
      <x v="465"/>
    </i>
    <i r="1">
      <x v="477"/>
    </i>
    <i r="1">
      <x v="478"/>
    </i>
    <i r="1">
      <x v="481"/>
    </i>
    <i r="1">
      <x v="486"/>
    </i>
    <i r="1">
      <x v="487"/>
    </i>
    <i r="1">
      <x v="493"/>
    </i>
    <i r="1">
      <x v="509"/>
    </i>
    <i r="1">
      <x v="511"/>
    </i>
    <i r="1">
      <x v="518"/>
    </i>
    <i r="1">
      <x v="522"/>
    </i>
    <i r="1">
      <x v="528"/>
    </i>
    <i r="1">
      <x v="530"/>
    </i>
    <i r="1">
      <x v="535"/>
    </i>
    <i r="1">
      <x v="537"/>
    </i>
    <i r="1">
      <x v="538"/>
    </i>
    <i r="1">
      <x v="547"/>
    </i>
    <i r="1">
      <x v="555"/>
    </i>
    <i>
      <x v="7"/>
    </i>
    <i r="1">
      <x v="21"/>
    </i>
    <i r="1">
      <x v="29"/>
    </i>
    <i r="1">
      <x v="36"/>
    </i>
    <i r="1">
      <x v="68"/>
    </i>
    <i r="1">
      <x v="109"/>
    </i>
    <i r="1">
      <x v="270"/>
    </i>
    <i r="1">
      <x v="412"/>
    </i>
    <i r="1">
      <x v="482"/>
    </i>
    <i>
      <x v="8"/>
    </i>
    <i r="1">
      <x v="1"/>
    </i>
    <i r="1">
      <x v="4"/>
    </i>
    <i r="1">
      <x v="5"/>
    </i>
    <i r="1">
      <x v="7"/>
    </i>
    <i r="1">
      <x v="13"/>
    </i>
    <i r="1">
      <x v="17"/>
    </i>
    <i r="1">
      <x v="30"/>
    </i>
    <i r="1">
      <x v="39"/>
    </i>
    <i r="1">
      <x v="45"/>
    </i>
    <i r="1">
      <x v="58"/>
    </i>
    <i r="1">
      <x v="59"/>
    </i>
    <i r="1">
      <x v="85"/>
    </i>
    <i r="1">
      <x v="91"/>
    </i>
    <i r="1">
      <x v="97"/>
    </i>
    <i r="1">
      <x v="98"/>
    </i>
    <i r="1">
      <x v="114"/>
    </i>
    <i r="1">
      <x v="132"/>
    </i>
    <i r="1">
      <x v="137"/>
    </i>
    <i r="1">
      <x v="143"/>
    </i>
    <i r="1">
      <x v="146"/>
    </i>
    <i r="1">
      <x v="153"/>
    </i>
    <i r="1">
      <x v="168"/>
    </i>
    <i r="1">
      <x v="175"/>
    </i>
    <i r="1">
      <x v="177"/>
    </i>
    <i r="1">
      <x v="179"/>
    </i>
    <i r="1">
      <x v="185"/>
    </i>
    <i r="1">
      <x v="192"/>
    </i>
    <i r="1">
      <x v="201"/>
    </i>
    <i r="1">
      <x v="213"/>
    </i>
    <i r="1">
      <x v="220"/>
    </i>
    <i r="1">
      <x v="222"/>
    </i>
    <i r="1">
      <x v="224"/>
    </i>
    <i r="1">
      <x v="225"/>
    </i>
    <i r="1">
      <x v="228"/>
    </i>
    <i r="1">
      <x v="234"/>
    </i>
    <i r="1">
      <x v="239"/>
    </i>
    <i r="1">
      <x v="246"/>
    </i>
    <i r="1">
      <x v="248"/>
    </i>
    <i r="1">
      <x v="249"/>
    </i>
    <i r="1">
      <x v="255"/>
    </i>
    <i r="1">
      <x v="284"/>
    </i>
    <i r="1">
      <x v="287"/>
    </i>
    <i r="1">
      <x v="292"/>
    </i>
    <i r="1">
      <x v="314"/>
    </i>
    <i r="1">
      <x v="315"/>
    </i>
    <i r="1">
      <x v="322"/>
    </i>
    <i r="1">
      <x v="348"/>
    </i>
    <i r="1">
      <x v="354"/>
    </i>
    <i r="1">
      <x v="371"/>
    </i>
    <i r="1">
      <x v="385"/>
    </i>
    <i r="1">
      <x v="388"/>
    </i>
    <i r="1">
      <x v="401"/>
    </i>
    <i r="1">
      <x v="409"/>
    </i>
    <i r="1">
      <x v="411"/>
    </i>
    <i r="1">
      <x v="443"/>
    </i>
    <i r="1">
      <x v="446"/>
    </i>
    <i r="1">
      <x v="451"/>
    </i>
    <i r="1">
      <x v="456"/>
    </i>
    <i r="1">
      <x v="483"/>
    </i>
    <i r="1">
      <x v="504"/>
    </i>
    <i r="1">
      <x v="507"/>
    </i>
    <i r="1">
      <x v="514"/>
    </i>
    <i r="1">
      <x v="525"/>
    </i>
    <i r="1">
      <x v="527"/>
    </i>
    <i r="1">
      <x v="529"/>
    </i>
    <i r="1">
      <x v="541"/>
    </i>
    <i r="1">
      <x v="544"/>
    </i>
    <i r="1">
      <x v="548"/>
    </i>
    <i>
      <x v="9"/>
    </i>
    <i r="1">
      <x v="181"/>
    </i>
    <i r="1">
      <x v="366"/>
    </i>
    <i>
      <x v="10"/>
    </i>
    <i r="1">
      <x v="1"/>
    </i>
    <i r="1">
      <x v="18"/>
    </i>
    <i r="1">
      <x v="22"/>
    </i>
    <i r="1">
      <x v="24"/>
    </i>
    <i r="1">
      <x v="28"/>
    </i>
    <i r="1">
      <x v="86"/>
    </i>
    <i r="1">
      <x v="126"/>
    </i>
    <i r="1">
      <x v="164"/>
    </i>
    <i r="1">
      <x v="189"/>
    </i>
    <i r="1">
      <x v="229"/>
    </i>
    <i r="1">
      <x v="231"/>
    </i>
    <i r="1">
      <x v="247"/>
    </i>
    <i r="1">
      <x v="267"/>
    </i>
    <i r="1">
      <x v="280"/>
    </i>
    <i r="1">
      <x v="288"/>
    </i>
    <i r="1">
      <x v="300"/>
    </i>
    <i r="1">
      <x v="328"/>
    </i>
    <i r="1">
      <x v="331"/>
    </i>
    <i r="1">
      <x v="346"/>
    </i>
    <i r="1">
      <x v="347"/>
    </i>
    <i r="1">
      <x v="352"/>
    </i>
    <i r="1">
      <x v="364"/>
    </i>
    <i r="1">
      <x v="367"/>
    </i>
    <i r="1">
      <x v="418"/>
    </i>
    <i r="1">
      <x v="439"/>
    </i>
    <i r="1">
      <x v="459"/>
    </i>
    <i r="1">
      <x v="479"/>
    </i>
    <i r="1">
      <x v="495"/>
    </i>
    <i r="1">
      <x v="534"/>
    </i>
    <i r="1">
      <x v="549"/>
    </i>
    <i>
      <x v="12"/>
    </i>
    <i r="1">
      <x v="14"/>
    </i>
    <i r="1">
      <x v="49"/>
    </i>
    <i r="1">
      <x v="50"/>
    </i>
    <i r="1">
      <x v="81"/>
    </i>
    <i r="1">
      <x v="106"/>
    </i>
    <i r="1">
      <x v="110"/>
    </i>
    <i r="1">
      <x v="120"/>
    </i>
    <i r="1">
      <x v="196"/>
    </i>
    <i r="1">
      <x v="209"/>
    </i>
    <i r="1">
      <x v="226"/>
    </i>
    <i r="1">
      <x v="230"/>
    </i>
    <i r="1">
      <x v="283"/>
    </i>
    <i r="1">
      <x v="353"/>
    </i>
    <i r="1">
      <x v="372"/>
    </i>
    <i r="1">
      <x v="455"/>
    </i>
    <i r="1">
      <x v="461"/>
    </i>
    <i r="1">
      <x v="476"/>
    </i>
    <i r="1">
      <x v="506"/>
    </i>
    <i r="1">
      <x v="521"/>
    </i>
    <i r="1">
      <x v="540"/>
    </i>
    <i>
      <x v="15"/>
    </i>
    <i r="1">
      <x v="498"/>
    </i>
    <i t="grand">
      <x/>
    </i>
  </rowItems>
  <colItems count="1">
    <i/>
  </colItems>
  <pageFields count="1">
    <pageField fld="2" hier="-1"/>
  </pageFields>
  <dataFields count="1">
    <dataField name="Sum of Grand Total" fld="12" baseField="5" baseItem="55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1" cacheId="1" dataOnRows="1" applyNumberFormats="0" applyBorderFormats="0" applyFontFormats="0" applyPatternFormats="0" applyAlignmentFormats="0" applyWidthHeightFormats="1" dataCaption="Data" updatedVersion="6" minRefreshableVersion="3" showMemberPropertyTips="0" useAutoFormatting="1" itemPrintTitles="1" createdVersion="5" indent="0" compact="0" compactData="0" gridDropZones="1">
  <location ref="A4:L160" firstHeaderRow="1" firstDataRow="3" firstDataCol="2" rowPageCount="2" colPageCount="1"/>
  <pivotFields count="13">
    <pivotField compact="0" outline="0" subtotalTop="0" showAll="0" includeNewItemsInFilter="1">
      <items count="12">
        <item h="1" x="0"/>
        <item h="1" x="1"/>
        <item h="1" m="1" x="8"/>
        <item h="1" m="1" x="10"/>
        <item m="1" x="9"/>
        <item h="1" x="6"/>
        <item h="1" m="1" x="7"/>
        <item x="2"/>
        <item x="3"/>
        <item x="4"/>
        <item x="5"/>
        <item t="default"/>
      </items>
    </pivotField>
    <pivotField compact="0" outline="0" subtotalTop="0" showAll="0" includeNewItemsInFilter="1">
      <items count="57">
        <item x="0"/>
        <item x="1"/>
        <item m="1" x="55"/>
        <item x="3"/>
        <item x="6"/>
        <item x="7"/>
        <item m="1" x="54"/>
        <item x="8"/>
        <item x="9"/>
        <item m="1" x="37"/>
        <item m="1" x="44"/>
        <item m="1" x="47"/>
        <item m="1" x="41"/>
        <item m="1" x="53"/>
        <item m="1" x="38"/>
        <item m="1" x="33"/>
        <item m="1" x="34"/>
        <item m="1" x="45"/>
        <item m="1" x="35"/>
        <item m="1" x="40"/>
        <item m="1" x="52"/>
        <item m="1" x="42"/>
        <item m="1" x="49"/>
        <item m="1" x="46"/>
        <item m="1" x="50"/>
        <item m="1" x="36"/>
        <item m="1" x="48"/>
        <item m="1" x="51"/>
        <item x="5"/>
        <item x="32"/>
        <item m="1" x="39"/>
        <item x="15"/>
        <item m="1" x="43"/>
        <item x="2"/>
        <item x="4"/>
        <item x="10"/>
        <item x="11"/>
        <item x="12"/>
        <item x="13"/>
        <item x="14"/>
        <item x="16"/>
        <item x="17"/>
        <item x="18"/>
        <item x="19"/>
        <item x="20"/>
        <item x="21"/>
        <item x="22"/>
        <item x="23"/>
        <item x="24"/>
        <item x="25"/>
        <item x="26"/>
        <item x="27"/>
        <item x="28"/>
        <item x="29"/>
        <item x="30"/>
        <item x="31"/>
        <item t="default"/>
      </items>
    </pivotField>
    <pivotField axis="axisPage" compact="0" outline="0" subtotalTop="0" showAll="0" includeNewItemsInFilter="1">
      <items count="7">
        <item h="1" x="3"/>
        <item x="1"/>
        <item x="0"/>
        <item h="1" x="2"/>
        <item h="1" x="4"/>
        <item m="1" x="5"/>
        <item t="default"/>
      </items>
    </pivotField>
    <pivotField axis="axisRow" compact="0" outline="0" subtotalTop="0" showAll="0" includeNewItemsInFilter="1">
      <items count="64">
        <item x="34"/>
        <item x="52"/>
        <item x="16"/>
        <item m="1" x="58"/>
        <item x="17"/>
        <item m="1" x="59"/>
        <item x="44"/>
        <item x="19"/>
        <item x="18"/>
        <item x="20"/>
        <item m="1" x="62"/>
        <item x="42"/>
        <item m="1" x="56"/>
        <item x="36"/>
        <item x="3"/>
        <item x="53"/>
        <item m="1" x="60"/>
        <item x="45"/>
        <item x="0"/>
        <item x="32"/>
        <item m="1" x="55"/>
        <item m="1" x="61"/>
        <item x="33"/>
        <item x="50"/>
        <item x="35"/>
        <item x="31"/>
        <item x="12"/>
        <item m="1" x="57"/>
        <item x="25"/>
        <item x="48"/>
        <item x="47"/>
        <item x="10"/>
        <item x="41"/>
        <item x="26"/>
        <item x="37"/>
        <item x="46"/>
        <item x="8"/>
        <item x="28"/>
        <item x="9"/>
        <item x="39"/>
        <item x="27"/>
        <item x="15"/>
        <item x="29"/>
        <item x="14"/>
        <item x="1"/>
        <item x="30"/>
        <item x="43"/>
        <item x="40"/>
        <item x="21"/>
        <item x="24"/>
        <item x="23"/>
        <item m="1" x="54"/>
        <item x="6"/>
        <item x="49"/>
        <item x="13"/>
        <item x="2"/>
        <item x="5"/>
        <item x="4"/>
        <item x="11"/>
        <item x="7"/>
        <item x="22"/>
        <item x="38"/>
        <item x="51"/>
        <item t="default"/>
      </items>
    </pivotField>
    <pivotField axis="axisCol" compact="0" outline="0" subtotalTop="0" showAll="0" includeNewItemsInFilter="1" defaultSubtotal="0">
      <items count="17">
        <item h="1" x="5"/>
        <item h="1" x="4"/>
        <item h="1" x="11"/>
        <item h="1" m="1" x="14"/>
        <item h="1" x="6"/>
        <item h="1" x="0"/>
        <item h="1" x="3"/>
        <item h="1" x="2"/>
        <item x="1"/>
        <item h="1" x="9"/>
        <item h="1" x="7"/>
        <item h="1" m="1" x="13"/>
        <item h="1" m="1" x="15"/>
        <item h="1" x="10"/>
        <item h="1" x="8"/>
        <item m="1" x="16"/>
        <item x="12"/>
      </items>
    </pivotField>
    <pivotField axis="axisRow" compact="0" outline="0" subtotalTop="0" showAll="0" includeNewItemsInFilter="1">
      <items count="557">
        <item x="26"/>
        <item x="43"/>
        <item m="1" x="417"/>
        <item m="1" x="293"/>
        <item x="31"/>
        <item m="1" x="292"/>
        <item m="1" x="291"/>
        <item m="1" x="504"/>
        <item m="1" x="357"/>
        <item m="1" x="376"/>
        <item x="86"/>
        <item x="165"/>
        <item m="1" x="327"/>
        <item m="1" x="277"/>
        <item x="180"/>
        <item m="1" x="369"/>
        <item m="1" x="511"/>
        <item m="1" x="467"/>
        <item x="181"/>
        <item m="1" x="334"/>
        <item m="1" x="398"/>
        <item m="1" x="306"/>
        <item m="1" x="514"/>
        <item m="1" x="267"/>
        <item m="1" x="300"/>
        <item x="122"/>
        <item m="1" x="531"/>
        <item m="1" x="428"/>
        <item x="14"/>
        <item m="1" x="520"/>
        <item m="1" x="547"/>
        <item m="1" x="555"/>
        <item m="1" x="276"/>
        <item m="1" x="322"/>
        <item x="51"/>
        <item x="46"/>
        <item x="82"/>
        <item m="1" x="282"/>
        <item x="182"/>
        <item m="1" x="524"/>
        <item m="1" x="415"/>
        <item m="1" x="337"/>
        <item m="1" x="421"/>
        <item m="1" x="472"/>
        <item m="1" x="470"/>
        <item m="1" x="442"/>
        <item m="1" x="540"/>
        <item x="219"/>
        <item m="1" x="427"/>
        <item m="1" x="502"/>
        <item x="53"/>
        <item m="1" x="462"/>
        <item m="1" x="310"/>
        <item m="1" x="283"/>
        <item x="48"/>
        <item x="47"/>
        <item x="80"/>
        <item x="84"/>
        <item m="1" x="552"/>
        <item x="140"/>
        <item x="187"/>
        <item x="139"/>
        <item m="1" x="350"/>
        <item m="1" x="374"/>
        <item x="7"/>
        <item x="204"/>
        <item x="141"/>
        <item m="1" x="495"/>
        <item x="56"/>
        <item m="1" x="512"/>
        <item m="1" x="544"/>
        <item m="1" x="453"/>
        <item m="1" x="477"/>
        <item m="1" x="457"/>
        <item m="1" x="431"/>
        <item m="1" x="361"/>
        <item m="1" x="490"/>
        <item m="1" x="371"/>
        <item x="215"/>
        <item m="1" x="501"/>
        <item m="1" x="454"/>
        <item m="1" x="395"/>
        <item m="1" x="430"/>
        <item m="1" x="404"/>
        <item x="177"/>
        <item m="1" x="553"/>
        <item x="133"/>
        <item x="9"/>
        <item m="1" x="290"/>
        <item m="1" x="345"/>
        <item m="1" x="384"/>
        <item x="93"/>
        <item m="1" x="353"/>
        <item x="230"/>
        <item m="1" x="543"/>
        <item x="27"/>
        <item m="1" x="445"/>
        <item m="1" x="284"/>
        <item x="78"/>
        <item x="21"/>
        <item x="130"/>
        <item x="23"/>
        <item m="1" x="549"/>
        <item x="59"/>
        <item m="1" x="551"/>
        <item m="1" x="354"/>
        <item x="115"/>
        <item m="1" x="308"/>
        <item m="1" x="542"/>
        <item m="1" x="469"/>
        <item x="54"/>
        <item m="1" x="448"/>
        <item x="220"/>
        <item m="1" x="441"/>
        <item x="40"/>
        <item m="1" x="311"/>
        <item m="1" x="303"/>
        <item m="1" x="481"/>
        <item m="1" x="517"/>
        <item x="106"/>
        <item m="1" x="381"/>
        <item m="1" x="475"/>
        <item m="1" x="336"/>
        <item x="119"/>
        <item m="1" x="407"/>
        <item x="36"/>
        <item x="60"/>
        <item x="22"/>
        <item m="1" x="379"/>
        <item x="83"/>
        <item m="1" x="439"/>
        <item m="1" x="260"/>
        <item m="1" x="281"/>
        <item x="0"/>
        <item m="1" x="391"/>
        <item x="85"/>
        <item m="1" x="396"/>
        <item m="1" x="304"/>
        <item m="1" x="444"/>
        <item x="104"/>
        <item x="37"/>
        <item x="29"/>
        <item m="1" x="403"/>
        <item m="1" x="518"/>
        <item m="1" x="412"/>
        <item m="1" x="341"/>
        <item m="1" x="523"/>
        <item m="1" x="455"/>
        <item m="1" x="406"/>
        <item m="1" x="506"/>
        <item m="1" x="269"/>
        <item x="97"/>
        <item m="1" x="429"/>
        <item m="1" x="338"/>
        <item m="1" x="550"/>
        <item m="1" x="443"/>
        <item x="1"/>
        <item m="1" x="513"/>
        <item m="1" x="317"/>
        <item m="1" x="348"/>
        <item m="1" x="349"/>
        <item x="170"/>
        <item m="1" x="503"/>
        <item m="1" x="546"/>
        <item x="183"/>
        <item x="205"/>
        <item m="1" x="279"/>
        <item m="1" x="360"/>
        <item x="57"/>
        <item m="1" x="392"/>
        <item m="1" x="487"/>
        <item m="1" x="409"/>
        <item m="1" x="541"/>
        <item m="1" x="319"/>
        <item x="34"/>
        <item x="145"/>
        <item m="1" x="528"/>
        <item m="1" x="262"/>
        <item x="3"/>
        <item m="1" x="440"/>
        <item m="1" x="536"/>
        <item m="1" x="489"/>
        <item m="1" x="463"/>
        <item x="15"/>
        <item m="1" x="295"/>
        <item m="1" x="458"/>
        <item m="1" x="509"/>
        <item m="1" x="492"/>
        <item m="1" x="507"/>
        <item m="1" x="285"/>
        <item m="1" x="264"/>
        <item m="1" x="362"/>
        <item m="1" x="498"/>
        <item x="68"/>
        <item m="1" x="456"/>
        <item x="99"/>
        <item m="1" x="499"/>
        <item m="1" x="461"/>
        <item m="1" x="476"/>
        <item m="1" x="452"/>
        <item x="208"/>
        <item m="1" x="387"/>
        <item x="179"/>
        <item m="1" x="471"/>
        <item x="38"/>
        <item m="1" x="533"/>
        <item x="147"/>
        <item m="1" x="333"/>
        <item m="1" x="367"/>
        <item x="58"/>
        <item x="17"/>
        <item x="44"/>
        <item m="1" x="418"/>
        <item x="96"/>
        <item m="1" x="529"/>
        <item m="1" x="312"/>
        <item m="1" x="390"/>
        <item x="189"/>
        <item m="1" x="294"/>
        <item m="1" x="286"/>
        <item x="10"/>
        <item m="1" x="554"/>
        <item x="2"/>
        <item m="1" x="325"/>
        <item m="1" x="426"/>
        <item m="1" x="299"/>
        <item m="1" x="373"/>
        <item m="1" x="355"/>
        <item m="1" x="377"/>
        <item x="89"/>
        <item m="1" x="515"/>
        <item m="1" x="389"/>
        <item m="1" x="413"/>
        <item m="1" x="321"/>
        <item m="1" x="548"/>
        <item m="1" x="419"/>
        <item m="1" x="468"/>
        <item m="1" x="484"/>
        <item x="13"/>
        <item m="1" x="289"/>
        <item x="4"/>
        <item m="1" x="539"/>
        <item m="1" x="474"/>
        <item x="169"/>
        <item m="1" x="401"/>
        <item x="131"/>
        <item x="28"/>
        <item m="1" x="330"/>
        <item m="1" x="288"/>
        <item m="1" x="521"/>
        <item m="1" x="400"/>
        <item m="1" x="315"/>
        <item m="1" x="309"/>
        <item m="1" x="298"/>
        <item m="1" x="530"/>
        <item m="1" x="370"/>
        <item m="1" x="351"/>
        <item m="1" x="414"/>
        <item m="1" x="402"/>
        <item x="63"/>
        <item x="152"/>
        <item x="76"/>
        <item x="210"/>
        <item x="132"/>
        <item x="186"/>
        <item x="69"/>
        <item m="1" x="324"/>
        <item m="1" x="364"/>
        <item m="1" x="271"/>
        <item m="1" x="422"/>
        <item m="1" x="450"/>
        <item m="1" x="538"/>
        <item x="138"/>
        <item m="1" x="497"/>
        <item x="136"/>
        <item m="1" x="340"/>
        <item m="1" x="505"/>
        <item x="88"/>
        <item m="1" x="408"/>
        <item m="1" x="382"/>
        <item m="1" x="496"/>
        <item x="25"/>
        <item m="1" x="388"/>
        <item x="49"/>
        <item m="1" x="532"/>
        <item m="1" x="423"/>
        <item m="1" x="313"/>
        <item x="156"/>
        <item m="1" x="465"/>
        <item m="1" x="464"/>
        <item x="41"/>
        <item m="1" x="510"/>
        <item m="1" x="344"/>
        <item m="1" x="259"/>
        <item x="250"/>
        <item m="1" x="446"/>
        <item m="1" x="275"/>
        <item x="8"/>
        <item m="1" x="534"/>
        <item x="50"/>
        <item x="16"/>
        <item m="1" x="278"/>
        <item m="1" x="356"/>
        <item m="1" x="522"/>
        <item x="237"/>
        <item m="1" x="318"/>
        <item x="157"/>
        <item m="1" x="320"/>
        <item x="216"/>
        <item m="1" x="307"/>
        <item m="1" x="397"/>
        <item m="1" x="508"/>
        <item x="175"/>
        <item m="1" x="272"/>
        <item m="1" x="435"/>
        <item x="81"/>
        <item x="24"/>
        <item m="1" x="411"/>
        <item x="39"/>
        <item x="42"/>
        <item m="1" x="483"/>
        <item m="1" x="386"/>
        <item m="1" x="287"/>
        <item x="87"/>
        <item m="1" x="545"/>
        <item m="1" x="436"/>
        <item m="1" x="493"/>
        <item m="1" x="394"/>
        <item m="1" x="328"/>
        <item x="154"/>
        <item m="1" x="323"/>
        <item m="1" x="365"/>
        <item m="1" x="263"/>
        <item m="1" x="352"/>
        <item m="1" x="268"/>
        <item m="1" x="480"/>
        <item m="1" x="270"/>
        <item m="1" x="266"/>
        <item m="1" x="363"/>
        <item x="191"/>
        <item x="236"/>
        <item x="227"/>
        <item m="1" x="437"/>
        <item x="150"/>
        <item x="112"/>
        <item m="1" x="343"/>
        <item m="1" x="393"/>
        <item m="1" x="331"/>
        <item m="1" x="525"/>
        <item x="217"/>
        <item x="98"/>
        <item m="1" x="482"/>
        <item x="77"/>
        <item m="1" x="459"/>
        <item m="1" x="316"/>
        <item m="1" x="305"/>
        <item m="1" x="358"/>
        <item m="1" x="329"/>
        <item x="107"/>
        <item x="11"/>
        <item m="1" x="347"/>
        <item m="1" x="346"/>
        <item m="1" x="535"/>
        <item x="253"/>
        <item m="1" x="296"/>
        <item m="1" x="380"/>
        <item x="166"/>
        <item x="20"/>
        <item m="1" x="378"/>
        <item x="90"/>
        <item x="92"/>
        <item x="161"/>
        <item x="94"/>
        <item m="1" x="516"/>
        <item x="134"/>
        <item x="100"/>
        <item m="1" x="466"/>
        <item m="1" x="375"/>
        <item x="66"/>
        <item m="1" x="449"/>
        <item x="124"/>
        <item x="200"/>
        <item x="129"/>
        <item m="1" x="385"/>
        <item x="110"/>
        <item x="155"/>
        <item m="1" x="488"/>
        <item x="164"/>
        <item x="249"/>
        <item m="1" x="460"/>
        <item x="195"/>
        <item m="1" x="274"/>
        <item m="1" x="519"/>
        <item m="1" x="258"/>
        <item m="1" x="473"/>
        <item x="211"/>
        <item m="1" x="494"/>
        <item x="101"/>
        <item m="1" x="302"/>
        <item x="108"/>
        <item m="1" x="527"/>
        <item m="1" x="485"/>
        <item m="1" x="438"/>
        <item m="1" x="265"/>
        <item m="1" x="383"/>
        <item m="1" x="399"/>
        <item x="214"/>
        <item m="1" x="335"/>
        <item x="172"/>
        <item m="1" x="537"/>
        <item m="1" x="405"/>
        <item m="1" x="339"/>
        <item m="1" x="433"/>
        <item x="256"/>
        <item x="6"/>
        <item m="1" x="451"/>
        <item x="72"/>
        <item m="1" x="280"/>
        <item x="247"/>
        <item m="1" x="301"/>
        <item m="1" x="297"/>
        <item x="64"/>
        <item m="1" x="368"/>
        <item x="120"/>
        <item m="1" x="420"/>
        <item x="229"/>
        <item m="1" x="410"/>
        <item x="174"/>
        <item m="1" x="500"/>
        <item m="1" x="526"/>
        <item m="1" x="479"/>
        <item m="1" x="273"/>
        <item m="1" x="366"/>
        <item x="196"/>
        <item m="1" x="261"/>
        <item m="1" x="447"/>
        <item x="225"/>
        <item x="65"/>
        <item x="213"/>
        <item x="5"/>
        <item m="1" x="478"/>
        <item x="52"/>
        <item x="91"/>
        <item m="1" x="416"/>
        <item x="111"/>
        <item x="148"/>
        <item m="1" x="372"/>
        <item x="74"/>
        <item x="75"/>
        <item m="1" x="424"/>
        <item x="95"/>
        <item x="18"/>
        <item x="125"/>
        <item x="55"/>
        <item m="1" x="326"/>
        <item m="1" x="491"/>
        <item m="1" x="425"/>
        <item x="114"/>
        <item m="1" x="434"/>
        <item m="1" x="314"/>
        <item m="1" x="342"/>
        <item x="12"/>
        <item x="19"/>
        <item x="30"/>
        <item x="32"/>
        <item x="33"/>
        <item x="35"/>
        <item x="62"/>
        <item x="67"/>
        <item m="1" x="332"/>
        <item m="1" x="432"/>
        <item x="79"/>
        <item x="102"/>
        <item x="103"/>
        <item x="105"/>
        <item x="109"/>
        <item x="113"/>
        <item x="116"/>
        <item x="117"/>
        <item x="118"/>
        <item x="121"/>
        <item x="123"/>
        <item x="126"/>
        <item x="127"/>
        <item x="128"/>
        <item x="135"/>
        <item x="137"/>
        <item x="142"/>
        <item x="143"/>
        <item x="144"/>
        <item x="146"/>
        <item x="149"/>
        <item x="151"/>
        <item x="153"/>
        <item x="158"/>
        <item x="159"/>
        <item x="160"/>
        <item x="162"/>
        <item x="163"/>
        <item m="1" x="359"/>
        <item x="167"/>
        <item x="168"/>
        <item x="171"/>
        <item x="173"/>
        <item x="176"/>
        <item x="178"/>
        <item x="73"/>
        <item x="184"/>
        <item x="185"/>
        <item x="188"/>
        <item x="190"/>
        <item x="192"/>
        <item m="1" x="486"/>
        <item x="194"/>
        <item x="197"/>
        <item x="198"/>
        <item x="199"/>
        <item x="201"/>
        <item x="202"/>
        <item x="203"/>
        <item x="206"/>
        <item x="207"/>
        <item x="212"/>
        <item x="218"/>
        <item x="221"/>
        <item x="222"/>
        <item x="223"/>
        <item x="224"/>
        <item x="226"/>
        <item x="228"/>
        <item x="231"/>
        <item x="232"/>
        <item x="233"/>
        <item x="234"/>
        <item x="235"/>
        <item x="238"/>
        <item x="239"/>
        <item x="240"/>
        <item x="242"/>
        <item x="243"/>
        <item x="244"/>
        <item x="245"/>
        <item x="246"/>
        <item x="248"/>
        <item x="251"/>
        <item x="252"/>
        <item x="254"/>
        <item x="255"/>
        <item x="257"/>
        <item x="61"/>
        <item x="193"/>
        <item x="241"/>
        <item x="45"/>
        <item x="70"/>
        <item x="71"/>
        <item x="209"/>
        <item t="default"/>
      </items>
    </pivotField>
    <pivotField axis="axisPage" compact="0" outline="0" subtotalTop="0" showAll="0" includeNewItemsInFilter="1">
      <items count="934">
        <item m="1" x="773"/>
        <item m="1" x="654"/>
        <item m="1" x="494"/>
        <item m="1" x="491"/>
        <item m="1" x="748"/>
        <item x="48"/>
        <item m="1" x="702"/>
        <item m="1" x="527"/>
        <item m="1" x="409"/>
        <item m="1" x="608"/>
        <item m="1" x="399"/>
        <item x="20"/>
        <item x="21"/>
        <item m="1" x="401"/>
        <item m="1" x="801"/>
        <item m="1" x="406"/>
        <item m="1" x="738"/>
        <item m="1" x="816"/>
        <item m="1" x="628"/>
        <item m="1" x="429"/>
        <item m="1" x="802"/>
        <item m="1" x="416"/>
        <item m="1" x="798"/>
        <item m="1" x="795"/>
        <item m="1" x="585"/>
        <item m="1" x="792"/>
        <item m="1" x="621"/>
        <item m="1" x="497"/>
        <item m="1" x="566"/>
        <item m="1" x="895"/>
        <item x="101"/>
        <item m="1" x="911"/>
        <item m="1" x="536"/>
        <item m="1" x="571"/>
        <item m="1" x="809"/>
        <item x="104"/>
        <item m="1" x="397"/>
        <item m="1" x="774"/>
        <item m="1" x="868"/>
        <item m="1" x="926"/>
        <item x="165"/>
        <item m="1" x="679"/>
        <item m="1" x="781"/>
        <item m="1" x="646"/>
        <item m="1" x="609"/>
        <item m="1" x="833"/>
        <item x="140"/>
        <item m="1" x="531"/>
        <item m="1" x="790"/>
        <item m="1" x="767"/>
        <item m="1" x="852"/>
        <item m="1" x="755"/>
        <item m="1" x="524"/>
        <item m="1" x="480"/>
        <item m="1" x="606"/>
        <item x="80"/>
        <item m="1" x="372"/>
        <item m="1" x="422"/>
        <item m="1" x="826"/>
        <item m="1" x="746"/>
        <item m="1" x="537"/>
        <item m="1" x="509"/>
        <item m="1" x="818"/>
        <item m="1" x="554"/>
        <item m="1" x="591"/>
        <item m="1" x="423"/>
        <item x="73"/>
        <item m="1" x="575"/>
        <item m="1" x="706"/>
        <item m="1" x="810"/>
        <item m="1" x="918"/>
        <item m="1" x="547"/>
        <item m="1" x="427"/>
        <item x="69"/>
        <item x="77"/>
        <item m="1" x="859"/>
        <item x="124"/>
        <item m="1" x="590"/>
        <item m="1" x="410"/>
        <item x="39"/>
        <item x="283"/>
        <item m="1" x="747"/>
        <item m="1" x="600"/>
        <item m="1" x="451"/>
        <item m="1" x="389"/>
        <item m="1" x="452"/>
        <item m="1" x="557"/>
        <item x="260"/>
        <item m="1" x="740"/>
        <item m="1" x="506"/>
        <item m="1" x="638"/>
        <item m="1" x="817"/>
        <item m="1" x="808"/>
        <item m="1" x="647"/>
        <item m="1" x="382"/>
        <item x="108"/>
        <item m="1" x="743"/>
        <item m="1" x="686"/>
        <item m="1" x="629"/>
        <item m="1" x="538"/>
        <item m="1" x="415"/>
        <item m="1" x="920"/>
        <item m="1" x="565"/>
        <item m="1" x="822"/>
        <item m="1" x="671"/>
        <item m="1" x="905"/>
        <item m="1" x="381"/>
        <item m="1" x="718"/>
        <item m="1" x="779"/>
        <item m="1" x="737"/>
        <item m="1" x="618"/>
        <item m="1" x="532"/>
        <item x="50"/>
        <item m="1" x="576"/>
        <item x="109"/>
        <item m="1" x="583"/>
        <item m="1" x="408"/>
        <item m="1" x="919"/>
        <item m="1" x="712"/>
        <item m="1" x="482"/>
        <item m="1" x="526"/>
        <item m="1" x="860"/>
        <item x="298"/>
        <item m="1" x="726"/>
        <item m="1" x="783"/>
        <item x="8"/>
        <item m="1" x="489"/>
        <item m="1" x="551"/>
        <item m="1" x="444"/>
        <item m="1" x="640"/>
        <item m="1" x="548"/>
        <item m="1" x="666"/>
        <item m="1" x="928"/>
        <item m="1" x="913"/>
        <item x="329"/>
        <item m="1" x="445"/>
        <item m="1" x="872"/>
        <item m="1" x="914"/>
        <item m="1" x="791"/>
        <item m="1" x="496"/>
        <item m="1" x="922"/>
        <item x="247"/>
        <item m="1" x="642"/>
        <item m="1" x="517"/>
        <item m="1" x="511"/>
        <item m="1" x="820"/>
        <item x="100"/>
        <item m="1" x="834"/>
        <item m="1" x="815"/>
        <item m="1" x="434"/>
        <item m="1" x="785"/>
        <item m="1" x="775"/>
        <item x="184"/>
        <item m="1" x="539"/>
        <item x="5"/>
        <item m="1" x="540"/>
        <item m="1" x="578"/>
        <item m="1" x="630"/>
        <item m="1" x="670"/>
        <item m="1" x="757"/>
        <item m="1" x="362"/>
        <item m="1" x="431"/>
        <item m="1" x="829"/>
        <item m="1" x="871"/>
        <item m="1" x="475"/>
        <item m="1" x="552"/>
        <item m="1" x="553"/>
        <item m="1" x="457"/>
        <item m="1" x="636"/>
        <item m="1" x="870"/>
        <item m="1" x="366"/>
        <item m="1" x="650"/>
        <item m="1" x="541"/>
        <item m="1" x="587"/>
        <item m="1" x="454"/>
        <item m="1" x="610"/>
        <item m="1" x="505"/>
        <item m="1" x="417"/>
        <item m="1" x="823"/>
        <item m="1" x="910"/>
        <item m="1" x="479"/>
        <item m="1" x="685"/>
        <item m="1" x="593"/>
        <item m="1" x="900"/>
        <item m="1" x="627"/>
        <item x="292"/>
        <item x="170"/>
        <item m="1" x="545"/>
        <item x="253"/>
        <item x="235"/>
        <item m="1" x="667"/>
        <item m="1" x="418"/>
        <item m="1" x="625"/>
        <item m="1" x="653"/>
        <item m="1" x="693"/>
        <item x="237"/>
        <item m="1" x="470"/>
        <item m="1" x="493"/>
        <item x="240"/>
        <item m="1" x="411"/>
        <item m="1" x="473"/>
        <item x="89"/>
        <item x="90"/>
        <item m="1" x="675"/>
        <item x="299"/>
        <item x="301"/>
        <item m="1" x="464"/>
        <item m="1" x="716"/>
        <item m="1" x="703"/>
        <item m="1" x="727"/>
        <item m="1" x="623"/>
        <item m="1" x="672"/>
        <item m="1" x="902"/>
        <item m="1" x="364"/>
        <item m="1" x="446"/>
        <item m="1" x="931"/>
        <item x="138"/>
        <item m="1" x="849"/>
        <item m="1" x="687"/>
        <item m="1" x="619"/>
        <item m="1" x="853"/>
        <item m="1" x="503"/>
        <item m="1" x="594"/>
        <item m="1" x="528"/>
        <item m="1" x="863"/>
        <item m="1" x="887"/>
        <item m="1" x="720"/>
        <item m="1" x="658"/>
        <item m="1" x="535"/>
        <item m="1" x="403"/>
        <item m="1" x="784"/>
        <item m="1" x="458"/>
        <item m="1" x="877"/>
        <item m="1" x="582"/>
        <item m="1" x="752"/>
        <item m="1" x="424"/>
        <item m="1" x="797"/>
        <item x="254"/>
        <item m="1" x="500"/>
        <item m="1" x="612"/>
        <item m="1" x="717"/>
        <item m="1" x="631"/>
        <item m="1" x="402"/>
        <item m="1" x="901"/>
        <item m="1" x="616"/>
        <item m="1" x="544"/>
        <item m="1" x="652"/>
        <item m="1" x="778"/>
        <item m="1" x="707"/>
        <item m="1" x="607"/>
        <item m="1" x="561"/>
        <item m="1" x="865"/>
        <item x="76"/>
        <item m="1" x="805"/>
        <item m="1" x="581"/>
        <item m="1" x="611"/>
        <item m="1" x="368"/>
        <item m="1" x="435"/>
        <item m="1" x="881"/>
        <item m="1" x="898"/>
        <item m="1" x="504"/>
        <item m="1" x="596"/>
        <item m="1" x="897"/>
        <item m="1" x="508"/>
        <item m="1" x="888"/>
        <item m="1" x="715"/>
        <item m="1" x="754"/>
        <item m="1" x="669"/>
        <item m="1" x="383"/>
        <item x="29"/>
        <item x="11"/>
        <item m="1" x="543"/>
        <item m="1" x="788"/>
        <item m="1" x="705"/>
        <item m="1" x="525"/>
        <item m="1" x="447"/>
        <item m="1" x="674"/>
        <item m="1" x="421"/>
        <item m="1" x="733"/>
        <item x="117"/>
        <item m="1" x="614"/>
        <item m="1" x="465"/>
        <item m="1" x="530"/>
        <item m="1" x="546"/>
        <item x="47"/>
        <item m="1" x="655"/>
        <item x="278"/>
        <item m="1" x="891"/>
        <item m="1" x="487"/>
        <item x="75"/>
        <item m="1" x="744"/>
        <item m="1" x="589"/>
        <item m="1" x="550"/>
        <item m="1" x="466"/>
        <item m="1" x="622"/>
        <item m="1" x="796"/>
        <item x="219"/>
        <item m="1" x="648"/>
        <item m="1" x="624"/>
        <item m="1" x="837"/>
        <item m="1" x="599"/>
        <item m="1" x="360"/>
        <item x="214"/>
        <item x="248"/>
        <item m="1" x="570"/>
        <item m="1" x="873"/>
        <item m="1" x="456"/>
        <item m="1" x="753"/>
        <item m="1" x="854"/>
        <item m="1" x="764"/>
        <item m="1" x="560"/>
        <item m="1" x="925"/>
        <item m="1" x="660"/>
        <item m="1" x="584"/>
        <item m="1" x="598"/>
        <item m="1" x="875"/>
        <item m="1" x="468"/>
        <item m="1" x="519"/>
        <item m="1" x="709"/>
        <item m="1" x="615"/>
        <item m="1" x="828"/>
        <item m="1" x="602"/>
        <item m="1" x="414"/>
        <item m="1" x="562"/>
        <item m="1" x="851"/>
        <item x="27"/>
        <item m="1" x="462"/>
        <item m="1" x="433"/>
        <item m="1" x="413"/>
        <item m="1" x="485"/>
        <item x="151"/>
        <item m="1" x="903"/>
        <item m="1" x="492"/>
        <item m="1" x="695"/>
        <item m="1" x="812"/>
        <item x="135"/>
        <item m="1" x="861"/>
        <item m="1" x="369"/>
        <item m="1" x="745"/>
        <item h="1" x="0"/>
        <item m="1" x="721"/>
        <item m="1" x="927"/>
        <item m="1" x="459"/>
        <item m="1" x="513"/>
        <item x="60"/>
        <item m="1" x="843"/>
        <item m="1" x="597"/>
        <item m="1" x="814"/>
        <item x="105"/>
        <item x="92"/>
        <item m="1" x="385"/>
        <item m="1" x="735"/>
        <item m="1" x="363"/>
        <item n="Transfer Data from S. Pole to UW Data Warehouse and Archive at S. Pole. " m="1" x="766"/>
        <item m="1" x="760"/>
        <item n="Maintain Data Warehouse Standards, Software (Ingest), Data Access (FTP) and Web Interface." m="1" x="832"/>
        <item m="1" x="668"/>
        <item m="1" x="876"/>
        <item m="1" x="645"/>
        <item m="1" x="845"/>
        <item m="1" x="393"/>
        <item m="1" x="869"/>
        <item m="1" x="907"/>
        <item m="1" x="626"/>
        <item m="1" x="477"/>
        <item m="1" x="838"/>
        <item m="1" x="398"/>
        <item m="1" x="380"/>
        <item m="1" x="723"/>
        <item m="1" x="889"/>
        <item m="1" x="722"/>
        <item m="1" x="520"/>
        <item m="1" x="396"/>
        <item m="1" x="404"/>
        <item h="1" x="25"/>
        <item x="42"/>
        <item m="1" x="882"/>
        <item m="1" x="866"/>
        <item m="1" x="758"/>
        <item x="41"/>
        <item m="1" x="759"/>
        <item x="49"/>
        <item x="74"/>
        <item m="1" x="711"/>
        <item m="1" x="688"/>
        <item m="1" x="469"/>
        <item m="1" x="373"/>
        <item m="1" x="484"/>
        <item x="330"/>
        <item n="Simulation production &amp; data processing software framework (IceProd), and simulation programs" m="1" x="885"/>
        <item m="1" x="678"/>
        <item x="218"/>
        <item m="1" x="824"/>
        <item m="1" x="879"/>
        <item m="1" x="890"/>
        <item m="1" x="605"/>
        <item x="180"/>
        <item x="229"/>
        <item x="14"/>
        <item m="1" x="916"/>
        <item m="1" x="371"/>
        <item x="10"/>
        <item m="1" x="472"/>
        <item m="1" x="450"/>
        <item m="1" x="724"/>
        <item m="1" x="908"/>
        <item m="1" x="804"/>
        <item m="1" x="437"/>
        <item m="1" x="358"/>
        <item m="1" x="892"/>
        <item m="1" x="858"/>
        <item m="1" x="388"/>
        <item m="1" x="633"/>
        <item m="1" x="490"/>
        <item m="1" x="856"/>
        <item m="1" x="710"/>
        <item m="1" x="749"/>
        <item m="1" x="732"/>
        <item m="1" x="613"/>
        <item m="1" x="848"/>
        <item m="1" x="376"/>
        <item m="1" x="521"/>
        <item m="1" x="793"/>
        <item m="1" x="932"/>
        <item m="1" x="768"/>
        <item m="1" x="930"/>
        <item m="1" x="438"/>
        <item m="1" x="430"/>
        <item m="1" x="377"/>
        <item m="1" x="499"/>
        <item x="336"/>
        <item m="1" x="692"/>
        <item m="1" x="510"/>
        <item x="113"/>
        <item m="1" x="476"/>
        <item m="1" x="665"/>
        <item x="116"/>
        <item m="1" x="819"/>
        <item m="1" x="632"/>
        <item m="1" x="426"/>
        <item m="1" x="580"/>
        <item m="1" x="821"/>
        <item m="1" x="394"/>
        <item m="1" x="659"/>
        <item m="1" x="811"/>
        <item m="1" x="701"/>
        <item m="1" x="577"/>
        <item x="258"/>
        <item m="1" x="691"/>
        <item m="1" x="769"/>
        <item m="1" x="483"/>
        <item m="1" x="794"/>
        <item m="1" x="867"/>
        <item m="1" x="719"/>
        <item m="1" x="419"/>
        <item m="1" x="573"/>
        <item m="1" x="455"/>
        <item m="1" x="592"/>
        <item x="279"/>
        <item m="1" x="391"/>
        <item x="313"/>
        <item m="1" x="501"/>
        <item m="1" x="514"/>
        <item x="302"/>
        <item m="1" x="899"/>
        <item m="1" x="386"/>
        <item m="1" x="569"/>
        <item m="1" x="378"/>
        <item x="356"/>
        <item m="1" x="739"/>
        <item m="1" x="742"/>
        <item m="1" x="893"/>
        <item m="1" x="844"/>
        <item m="1" x="787"/>
        <item m="1" x="367"/>
        <item x="3"/>
        <item x="12"/>
        <item m="1" x="595"/>
        <item x="22"/>
        <item m="1" x="896"/>
        <item m="1" x="924"/>
        <item m="1" x="874"/>
        <item x="45"/>
        <item m="1" x="850"/>
        <item m="1" x="917"/>
        <item m="1" x="708"/>
        <item m="1" x="800"/>
        <item m="1" x="467"/>
        <item m="1" x="432"/>
        <item m="1" x="549"/>
        <item m="1" x="405"/>
        <item m="1" x="862"/>
        <item m="1" x="803"/>
        <item m="1" x="864"/>
        <item m="1" x="904"/>
        <item x="72"/>
        <item x="78"/>
        <item x="79"/>
        <item x="82"/>
        <item x="83"/>
        <item x="139"/>
        <item x="87"/>
        <item m="1" x="915"/>
        <item m="1" x="729"/>
        <item m="1" x="831"/>
        <item x="133"/>
        <item m="1" x="789"/>
        <item m="1" x="649"/>
        <item x="331"/>
        <item m="1" x="713"/>
        <item m="1" x="384"/>
        <item m="1" x="880"/>
        <item m="1" x="471"/>
        <item x="236"/>
        <item x="234"/>
        <item x="239"/>
        <item m="1" x="529"/>
        <item m="1" x="515"/>
        <item m="1" x="656"/>
        <item m="1" x="498"/>
        <item x="183"/>
        <item x="211"/>
        <item m="1" x="556"/>
        <item m="1" x="690"/>
        <item x="225"/>
        <item m="1" x="725"/>
        <item m="1" x="772"/>
        <item m="1" x="842"/>
        <item m="1" x="522"/>
        <item m="1" x="361"/>
        <item m="1" x="379"/>
        <item m="1" x="841"/>
        <item m="1" x="657"/>
        <item x="226"/>
        <item x="221"/>
        <item m="1" x="542"/>
        <item x="130"/>
        <item m="1" x="502"/>
        <item m="1" x="442"/>
        <item x="97"/>
        <item m="1" x="555"/>
        <item m="1" x="857"/>
        <item m="1" x="704"/>
        <item m="1" x="392"/>
        <item m="1" x="777"/>
        <item m="1" x="572"/>
        <item m="1" x="375"/>
        <item m="1" x="813"/>
        <item m="1" x="620"/>
        <item m="1" x="680"/>
        <item m="1" x="664"/>
        <item m="1" x="639"/>
        <item m="1" x="929"/>
        <item m="1" x="827"/>
        <item m="1" x="440"/>
        <item m="1" x="533"/>
        <item m="1" x="425"/>
        <item m="1" x="906"/>
        <item m="1" x="641"/>
        <item m="1" x="682"/>
        <item x="249"/>
        <item m="1" x="730"/>
        <item m="1" x="673"/>
        <item m="1" x="400"/>
        <item m="1" x="563"/>
        <item m="1" x="453"/>
        <item m="1" x="428"/>
        <item m="1" x="568"/>
        <item m="1" x="574"/>
        <item m="1" x="486"/>
        <item m="1" x="488"/>
        <item x="273"/>
        <item x="282"/>
        <item m="1" x="407"/>
        <item m="1" x="603"/>
        <item m="1" x="886"/>
        <item m="1" x="439"/>
        <item m="1" x="736"/>
        <item m="1" x="436"/>
        <item m="1" x="751"/>
        <item x="354"/>
        <item m="1" x="923"/>
        <item x="293"/>
        <item m="1" x="780"/>
        <item m="1" x="518"/>
        <item m="1" x="387"/>
        <item m="1" x="441"/>
        <item m="1" x="750"/>
        <item m="1" x="390"/>
        <item m="1" x="558"/>
        <item m="1" x="830"/>
        <item m="1" x="696"/>
        <item m="1" x="883"/>
        <item m="1" x="512"/>
        <item m="1" x="661"/>
        <item m="1" x="474"/>
        <item x="322"/>
        <item x="323"/>
        <item m="1" x="840"/>
        <item m="1" x="782"/>
        <item m="1" x="637"/>
        <item x="1"/>
        <item x="2"/>
        <item x="4"/>
        <item x="24"/>
        <item m="1" x="516"/>
        <item m="1" x="644"/>
        <item m="1" x="635"/>
        <item x="43"/>
        <item x="44"/>
        <item m="1" x="463"/>
        <item x="68"/>
        <item x="58"/>
        <item m="1" x="634"/>
        <item x="59"/>
        <item x="70"/>
        <item x="71"/>
        <item x="81"/>
        <item x="84"/>
        <item x="85"/>
        <item x="86"/>
        <item x="191"/>
        <item m="1" x="700"/>
        <item m="1" x="699"/>
        <item x="194"/>
        <item x="123"/>
        <item m="1" x="734"/>
        <item x="131"/>
        <item x="132"/>
        <item m="1" x="894"/>
        <item x="332"/>
        <item m="1" x="420"/>
        <item m="1" x="586"/>
        <item m="1" x="370"/>
        <item m="1" x="697"/>
        <item m="1" x="448"/>
        <item x="143"/>
        <item x="144"/>
        <item x="145"/>
        <item x="166"/>
        <item m="1" x="677"/>
        <item m="1" x="835"/>
        <item x="238"/>
        <item m="1" x="807"/>
        <item x="231"/>
        <item m="1" x="765"/>
        <item x="176"/>
        <item x="169"/>
        <item m="1" x="662"/>
        <item m="1" x="564"/>
        <item m="1" x="839"/>
        <item m="1" x="714"/>
        <item m="1" x="741"/>
        <item m="1" x="771"/>
        <item m="1" x="762"/>
        <item m="1" x="689"/>
        <item m="1" x="365"/>
        <item m="1" x="588"/>
        <item m="1" x="676"/>
        <item m="1" x="763"/>
        <item m="1" x="663"/>
        <item x="198"/>
        <item x="213"/>
        <item x="220"/>
        <item m="1" x="443"/>
        <item m="1" x="855"/>
        <item m="1" x="683"/>
        <item m="1" x="604"/>
        <item x="98"/>
        <item x="99"/>
        <item m="1" x="846"/>
        <item x="111"/>
        <item m="1" x="643"/>
        <item m="1" x="507"/>
        <item m="1" x="449"/>
        <item m="1" x="756"/>
        <item m="1" x="559"/>
        <item x="256"/>
        <item m="1" x="761"/>
        <item x="263"/>
        <item m="1" x="909"/>
        <item m="1" x="495"/>
        <item m="1" x="601"/>
        <item m="1" x="478"/>
        <item m="1" x="651"/>
        <item m="1" x="728"/>
        <item m="1" x="684"/>
        <item m="1" x="523"/>
        <item m="1" x="878"/>
        <item x="31"/>
        <item x="32"/>
        <item m="1" x="921"/>
        <item x="67"/>
        <item m="1" x="786"/>
        <item x="129"/>
        <item x="328"/>
        <item m="1" x="481"/>
        <item m="1" x="698"/>
        <item x="339"/>
        <item x="345"/>
        <item m="1" x="912"/>
        <item x="346"/>
        <item m="1" x="681"/>
        <item m="1" x="412"/>
        <item m="1" x="825"/>
        <item x="94"/>
        <item m="1" x="461"/>
        <item m="1" x="884"/>
        <item x="114"/>
        <item x="115"/>
        <item m="1" x="847"/>
        <item m="1" x="799"/>
        <item x="106"/>
        <item m="1" x="776"/>
        <item x="246"/>
        <item m="1" x="770"/>
        <item m="1" x="395"/>
        <item m="1" x="694"/>
        <item x="274"/>
        <item m="1" x="806"/>
        <item x="276"/>
        <item m="1" x="567"/>
        <item m="1" x="534"/>
        <item m="1" x="731"/>
        <item m="1" x="579"/>
        <item m="1" x="836"/>
        <item m="1" x="374"/>
        <item x="128"/>
        <item m="1" x="617"/>
        <item x="6"/>
        <item x="7"/>
        <item x="13"/>
        <item x="15"/>
        <item x="16"/>
        <item x="17"/>
        <item x="18"/>
        <item x="19"/>
        <item x="23"/>
        <item x="26"/>
        <item x="28"/>
        <item x="30"/>
        <item x="33"/>
        <item x="34"/>
        <item x="35"/>
        <item x="36"/>
        <item x="37"/>
        <item x="38"/>
        <item x="40"/>
        <item x="51"/>
        <item x="52"/>
        <item x="53"/>
        <item x="54"/>
        <item x="55"/>
        <item x="56"/>
        <item x="57"/>
        <item x="62"/>
        <item x="63"/>
        <item x="64"/>
        <item x="65"/>
        <item x="66"/>
        <item x="88"/>
        <item x="93"/>
        <item x="95"/>
        <item m="1" x="359"/>
        <item x="96"/>
        <item x="102"/>
        <item x="103"/>
        <item x="107"/>
        <item x="110"/>
        <item x="112"/>
        <item x="118"/>
        <item x="119"/>
        <item x="120"/>
        <item x="121"/>
        <item x="122"/>
        <item x="125"/>
        <item x="126"/>
        <item x="127"/>
        <item x="134"/>
        <item x="136"/>
        <item x="137"/>
        <item x="141"/>
        <item x="142"/>
        <item m="1" x="460"/>
        <item x="146"/>
        <item x="147"/>
        <item x="148"/>
        <item x="149"/>
        <item x="150"/>
        <item x="152"/>
        <item x="153"/>
        <item x="154"/>
        <item x="155"/>
        <item x="156"/>
        <item x="157"/>
        <item x="158"/>
        <item x="159"/>
        <item x="160"/>
        <item x="161"/>
        <item x="162"/>
        <item x="163"/>
        <item x="164"/>
        <item x="167"/>
        <item x="168"/>
        <item x="171"/>
        <item x="172"/>
        <item x="173"/>
        <item x="174"/>
        <item x="175"/>
        <item x="177"/>
        <item x="178"/>
        <item x="179"/>
        <item x="181"/>
        <item x="182"/>
        <item x="185"/>
        <item x="186"/>
        <item x="187"/>
        <item x="188"/>
        <item x="189"/>
        <item x="190"/>
        <item x="192"/>
        <item x="193"/>
        <item x="195"/>
        <item x="196"/>
        <item x="199"/>
        <item x="200"/>
        <item x="201"/>
        <item x="202"/>
        <item x="203"/>
        <item x="204"/>
        <item x="205"/>
        <item x="206"/>
        <item x="207"/>
        <item x="208"/>
        <item x="209"/>
        <item x="210"/>
        <item x="212"/>
        <item x="215"/>
        <item x="216"/>
        <item x="217"/>
        <item x="222"/>
        <item x="223"/>
        <item x="224"/>
        <item x="227"/>
        <item x="228"/>
        <item x="230"/>
        <item x="232"/>
        <item x="241"/>
        <item x="242"/>
        <item x="243"/>
        <item x="244"/>
        <item x="245"/>
        <item x="251"/>
        <item x="252"/>
        <item x="255"/>
        <item x="257"/>
        <item x="259"/>
        <item x="261"/>
        <item x="262"/>
        <item x="264"/>
        <item x="265"/>
        <item x="266"/>
        <item x="267"/>
        <item x="268"/>
        <item x="269"/>
        <item x="270"/>
        <item x="271"/>
        <item x="272"/>
        <item x="275"/>
        <item x="277"/>
        <item x="280"/>
        <item x="281"/>
        <item x="284"/>
        <item x="285"/>
        <item x="286"/>
        <item x="287"/>
        <item x="288"/>
        <item x="289"/>
        <item x="290"/>
        <item x="291"/>
        <item x="294"/>
        <item x="295"/>
        <item x="296"/>
        <item x="297"/>
        <item x="300"/>
        <item x="303"/>
        <item x="304"/>
        <item x="306"/>
        <item x="307"/>
        <item x="308"/>
        <item x="309"/>
        <item x="310"/>
        <item x="311"/>
        <item x="312"/>
        <item x="314"/>
        <item x="315"/>
        <item x="316"/>
        <item x="317"/>
        <item x="318"/>
        <item x="319"/>
        <item x="320"/>
        <item x="321"/>
        <item x="324"/>
        <item x="325"/>
        <item x="326"/>
        <item x="327"/>
        <item x="333"/>
        <item x="334"/>
        <item x="335"/>
        <item x="337"/>
        <item x="338"/>
        <item x="340"/>
        <item x="341"/>
        <item x="342"/>
        <item x="343"/>
        <item x="344"/>
        <item x="347"/>
        <item x="348"/>
        <item x="349"/>
        <item x="350"/>
        <item x="351"/>
        <item x="352"/>
        <item x="353"/>
        <item x="355"/>
        <item x="357"/>
        <item x="9"/>
        <item x="46"/>
        <item x="61"/>
        <item x="91"/>
        <item x="197"/>
        <item x="233"/>
        <item x="250"/>
        <item x="305"/>
        <item t="default"/>
      </items>
    </pivotField>
    <pivotField axis="axisCol" compact="0" outline="0" subtotalTop="0" showAll="0" includeNewItemsInFilter="1">
      <items count="7">
        <item x="0"/>
        <item x="2"/>
        <item m="1" x="5"/>
        <item h="1" x="3"/>
        <item x="1"/>
        <item x="4"/>
        <item t="default"/>
      </items>
    </pivotField>
    <pivotField compact="0" outline="0" subtotalTop="0" showAll="0" includeNewItemsInFilter="1"/>
    <pivotField compact="0" outline="0" subtotalTop="0" showAll="0" includeNewItemsInFilter="1"/>
    <pivotField compact="0" outline="0" showAll="0" defaultSubtotal="0"/>
    <pivotField compact="0" outline="0" showAll="0" defaultSubtotal="0"/>
    <pivotField dataField="1" compact="0" outline="0" subtotalTop="0" showAll="0" includeNewItemsInFilter="1"/>
  </pivotFields>
  <rowFields count="2">
    <field x="3"/>
    <field x="5"/>
  </rowFields>
  <rowItems count="154">
    <i>
      <x v="1"/>
      <x v="1"/>
    </i>
    <i t="default">
      <x v="1"/>
    </i>
    <i>
      <x v="2"/>
      <x v="304"/>
    </i>
    <i r="1">
      <x v="340"/>
    </i>
    <i r="1">
      <x v="510"/>
    </i>
    <i r="1">
      <x v="535"/>
    </i>
    <i t="default">
      <x v="2"/>
    </i>
    <i>
      <x v="4"/>
      <x v="473"/>
    </i>
    <i r="1">
      <x v="496"/>
    </i>
    <i t="default">
      <x v="4"/>
    </i>
    <i>
      <x v="8"/>
      <x v="59"/>
    </i>
    <i r="1">
      <x v="416"/>
    </i>
    <i r="1">
      <x v="506"/>
    </i>
    <i r="1">
      <x v="536"/>
    </i>
    <i r="1">
      <x v="537"/>
    </i>
    <i r="1">
      <x v="549"/>
    </i>
    <i t="default">
      <x v="8"/>
    </i>
    <i>
      <x v="9"/>
      <x v="447"/>
    </i>
    <i r="1">
      <x v="448"/>
    </i>
    <i t="default">
      <x v="9"/>
    </i>
    <i>
      <x v="11"/>
      <x v="66"/>
    </i>
    <i r="1">
      <x v="457"/>
    </i>
    <i r="1">
      <x v="476"/>
    </i>
    <i r="1">
      <x v="521"/>
    </i>
    <i r="1">
      <x v="525"/>
    </i>
    <i r="1">
      <x v="526"/>
    </i>
    <i t="default">
      <x v="11"/>
    </i>
    <i>
      <x v="13"/>
      <x v="495"/>
    </i>
    <i t="default">
      <x v="13"/>
    </i>
    <i>
      <x v="14"/>
      <x v="502"/>
    </i>
    <i t="default">
      <x v="14"/>
    </i>
    <i>
      <x v="15"/>
      <x v="363"/>
    </i>
    <i t="default">
      <x v="15"/>
    </i>
    <i>
      <x v="19"/>
      <x v="261"/>
    </i>
    <i r="1">
      <x v="358"/>
    </i>
    <i r="1">
      <x v="395"/>
    </i>
    <i r="1">
      <x v="399"/>
    </i>
    <i r="1">
      <x v="488"/>
    </i>
    <i r="1">
      <x v="494"/>
    </i>
    <i r="1">
      <x v="539"/>
    </i>
    <i t="default">
      <x v="19"/>
    </i>
    <i>
      <x v="23"/>
      <x v="555"/>
    </i>
    <i t="default">
      <x v="23"/>
    </i>
    <i>
      <x v="24"/>
      <x v="370"/>
    </i>
    <i r="1">
      <x v="380"/>
    </i>
    <i r="1">
      <x v="530"/>
    </i>
    <i t="default">
      <x v="24"/>
    </i>
    <i>
      <x v="25"/>
      <x v="206"/>
    </i>
    <i r="1">
      <x v="339"/>
    </i>
    <i r="1">
      <x v="366"/>
    </i>
    <i r="1">
      <x v="418"/>
    </i>
    <i r="1">
      <x v="433"/>
    </i>
    <i r="1">
      <x v="490"/>
    </i>
    <i r="1">
      <x v="500"/>
    </i>
    <i r="1">
      <x v="514"/>
    </i>
    <i r="1">
      <x v="515"/>
    </i>
    <i r="1">
      <x v="547"/>
    </i>
    <i t="default">
      <x v="25"/>
    </i>
    <i>
      <x v="26"/>
      <x v="375"/>
    </i>
    <i t="default">
      <x v="26"/>
    </i>
    <i>
      <x v="28"/>
      <x v="343"/>
    </i>
    <i r="1">
      <x v="542"/>
    </i>
    <i t="default">
      <x v="28"/>
    </i>
    <i>
      <x v="30"/>
      <x v="175"/>
    </i>
    <i r="1">
      <x v="516"/>
    </i>
    <i r="1">
      <x v="522"/>
    </i>
    <i t="default">
      <x v="30"/>
    </i>
    <i>
      <x v="31"/>
      <x v="483"/>
    </i>
    <i r="1">
      <x v="484"/>
    </i>
    <i r="1">
      <x v="529"/>
    </i>
    <i t="default">
      <x v="31"/>
    </i>
    <i>
      <x v="33"/>
      <x v="1"/>
    </i>
    <i r="1">
      <x v="492"/>
    </i>
    <i t="default">
      <x v="33"/>
    </i>
    <i>
      <x v="35"/>
      <x v="100"/>
    </i>
    <i t="default">
      <x v="35"/>
    </i>
    <i>
      <x v="36"/>
      <x v="349"/>
    </i>
    <i r="1">
      <x v="350"/>
    </i>
    <i t="default">
      <x v="36"/>
    </i>
    <i>
      <x v="37"/>
      <x v="260"/>
    </i>
    <i r="1">
      <x v="438"/>
    </i>
    <i r="1">
      <x v="479"/>
    </i>
    <i r="1">
      <x v="493"/>
    </i>
    <i t="default">
      <x v="37"/>
    </i>
    <i>
      <x v="38"/>
      <x v="263"/>
    </i>
    <i r="1">
      <x v="453"/>
    </i>
    <i t="default">
      <x v="38"/>
    </i>
    <i>
      <x v="39"/>
      <x v="135"/>
    </i>
    <i t="default">
      <x v="39"/>
    </i>
    <i>
      <x v="42"/>
      <x v="329"/>
    </i>
    <i r="1">
      <x v="385"/>
    </i>
    <i t="default">
      <x v="42"/>
    </i>
    <i>
      <x v="43"/>
      <x v="65"/>
    </i>
    <i r="1">
      <x v="165"/>
    </i>
    <i r="1">
      <x v="217"/>
    </i>
    <i r="1">
      <x v="272"/>
    </i>
    <i r="1">
      <x v="397"/>
    </i>
    <i r="1">
      <x v="413"/>
    </i>
    <i r="1">
      <x v="427"/>
    </i>
    <i r="1">
      <x v="450"/>
    </i>
    <i r="1">
      <x v="486"/>
    </i>
    <i r="1">
      <x v="513"/>
    </i>
    <i r="1">
      <x v="517"/>
    </i>
    <i r="1">
      <x v="518"/>
    </i>
    <i r="1">
      <x v="519"/>
    </i>
    <i r="1">
      <x v="524"/>
    </i>
    <i r="1">
      <x v="531"/>
    </i>
    <i r="1">
      <x v="532"/>
    </i>
    <i r="1">
      <x v="544"/>
    </i>
    <i r="1">
      <x v="550"/>
    </i>
    <i t="default">
      <x v="43"/>
    </i>
    <i>
      <x v="45"/>
      <x v="56"/>
    </i>
    <i r="1">
      <x v="287"/>
    </i>
    <i r="1">
      <x v="471"/>
    </i>
    <i r="1">
      <x v="543"/>
    </i>
    <i t="default">
      <x v="45"/>
    </i>
    <i>
      <x v="46"/>
      <x v="306"/>
    </i>
    <i r="1">
      <x v="478"/>
    </i>
    <i r="1">
      <x v="501"/>
    </i>
    <i r="1">
      <x v="548"/>
    </i>
    <i t="default">
      <x v="46"/>
    </i>
    <i>
      <x v="48"/>
      <x v="436"/>
    </i>
    <i r="1">
      <x v="527"/>
    </i>
    <i r="1">
      <x v="528"/>
    </i>
    <i t="default">
      <x v="48"/>
    </i>
    <i>
      <x v="49"/>
      <x v="384"/>
    </i>
    <i r="1">
      <x v="444"/>
    </i>
    <i r="1">
      <x v="445"/>
    </i>
    <i r="1">
      <x v="491"/>
    </i>
    <i t="default">
      <x v="49"/>
    </i>
    <i>
      <x v="50"/>
      <x v="489"/>
    </i>
    <i t="default">
      <x v="50"/>
    </i>
    <i>
      <x v="52"/>
      <x v="378"/>
    </i>
    <i r="1">
      <x v="437"/>
    </i>
    <i r="1">
      <x v="468"/>
    </i>
    <i t="default">
      <x v="52"/>
    </i>
    <i>
      <x v="54"/>
      <x v="381"/>
    </i>
    <i t="default">
      <x v="54"/>
    </i>
    <i>
      <x v="55"/>
      <x v="423"/>
    </i>
    <i r="1">
      <x v="480"/>
    </i>
    <i t="default">
      <x v="55"/>
    </i>
    <i>
      <x v="56"/>
      <x v="414"/>
    </i>
    <i r="1">
      <x v="421"/>
    </i>
    <i r="1">
      <x v="425"/>
    </i>
    <i r="1">
      <x v="441"/>
    </i>
    <i t="default">
      <x v="56"/>
    </i>
    <i>
      <x v="58"/>
      <x v="452"/>
    </i>
    <i r="1">
      <x v="482"/>
    </i>
    <i t="default">
      <x v="58"/>
    </i>
    <i>
      <x v="60"/>
      <x v="546"/>
    </i>
    <i t="default">
      <x v="60"/>
    </i>
    <i>
      <x v="61"/>
      <x v="523"/>
    </i>
    <i t="default">
      <x v="61"/>
    </i>
    <i t="grand">
      <x/>
    </i>
  </rowItems>
  <colFields count="2">
    <field x="7"/>
    <field x="4"/>
  </colFields>
  <colItems count="10">
    <i>
      <x/>
      <x v="8"/>
    </i>
    <i r="1">
      <x v="16"/>
    </i>
    <i t="default">
      <x/>
    </i>
    <i>
      <x v="1"/>
      <x v="8"/>
    </i>
    <i t="default">
      <x v="1"/>
    </i>
    <i>
      <x v="4"/>
      <x v="8"/>
    </i>
    <i t="default">
      <x v="4"/>
    </i>
    <i>
      <x v="5"/>
      <x v="8"/>
    </i>
    <i t="default">
      <x v="5"/>
    </i>
    <i t="grand">
      <x/>
    </i>
  </colItems>
  <pageFields count="2">
    <pageField fld="6" hier="0"/>
    <pageField fld="2" hier="0"/>
  </pageFields>
  <dataFields count="1">
    <dataField name="Sum of Grand Total" fld="12" baseField="0" baseItem="0" numFmtId="2"/>
  </dataFields>
  <formats count="93">
    <format dxfId="251">
      <pivotArea grandRow="1" outline="0" fieldPosition="0"/>
    </format>
    <format dxfId="250">
      <pivotArea dataOnly="0" grandRow="1" outline="0" fieldPosition="0"/>
    </format>
    <format dxfId="249">
      <pivotArea type="all" dataOnly="0" outline="0" fieldPosition="0"/>
    </format>
    <format dxfId="248">
      <pivotArea dataOnly="0" grandRow="1" outline="0" fieldPosition="0"/>
    </format>
    <format dxfId="247">
      <pivotArea dataOnly="0" grandCol="1" outline="0" axis="axisCol" fieldPosition="0"/>
    </format>
    <format dxfId="246">
      <pivotArea outline="0" fieldPosition="0"/>
    </format>
    <format dxfId="245">
      <pivotArea type="origin" dataOnly="0" labelOnly="1" outline="0" fieldPosition="0"/>
    </format>
    <format dxfId="244">
      <pivotArea field="0" type="button" dataOnly="0" labelOnly="1" outline="0"/>
    </format>
    <format dxfId="243">
      <pivotArea field="1" type="button" dataOnly="0" labelOnly="1" outline="0"/>
    </format>
    <format dxfId="242">
      <pivotArea field="7" type="button" dataOnly="0" labelOnly="1" outline="0" axis="axisCol" fieldPosition="0"/>
    </format>
    <format dxfId="241">
      <pivotArea type="topRight" dataOnly="0" labelOnly="1" outline="0" fieldPosition="0"/>
    </format>
    <format dxfId="240">
      <pivotArea dataOnly="0" labelOnly="1" outline="0" fieldPosition="0">
        <references count="1">
          <reference field="7" count="4">
            <x v="0"/>
            <x v="1"/>
            <x v="4"/>
            <x v="5"/>
          </reference>
        </references>
      </pivotArea>
    </format>
    <format dxfId="239">
      <pivotArea dataOnly="0" labelOnly="1" grandCol="1" outline="0" fieldPosition="0"/>
    </format>
    <format dxfId="238">
      <pivotArea type="origin" dataOnly="0" labelOnly="1" outline="0" fieldPosition="0"/>
    </format>
    <format dxfId="237">
      <pivotArea field="0" type="button" dataOnly="0" labelOnly="1" outline="0"/>
    </format>
    <format dxfId="236">
      <pivotArea field="1" type="button" dataOnly="0" labelOnly="1" outline="0"/>
    </format>
    <format dxfId="235">
      <pivotArea field="7" type="button" dataOnly="0" labelOnly="1" outline="0" axis="axisCol" fieldPosition="0"/>
    </format>
    <format dxfId="234">
      <pivotArea type="topRight" dataOnly="0" labelOnly="1" outline="0" fieldPosition="0"/>
    </format>
    <format dxfId="233">
      <pivotArea dataOnly="0" labelOnly="1" outline="0" fieldPosition="0">
        <references count="1">
          <reference field="7" count="4">
            <x v="0"/>
            <x v="1"/>
            <x v="4"/>
            <x v="5"/>
          </reference>
        </references>
      </pivotArea>
    </format>
    <format dxfId="232">
      <pivotArea dataOnly="0" labelOnly="1" grandCol="1" outline="0" fieldPosition="0"/>
    </format>
    <format dxfId="231">
      <pivotArea type="origin" dataOnly="0" labelOnly="1" outline="0" fieldPosition="0"/>
    </format>
    <format dxfId="230">
      <pivotArea field="0" type="button" dataOnly="0" labelOnly="1" outline="0"/>
    </format>
    <format dxfId="229">
      <pivotArea field="1" type="button" dataOnly="0" labelOnly="1" outline="0"/>
    </format>
    <format dxfId="228">
      <pivotArea field="7" type="button" dataOnly="0" labelOnly="1" outline="0" axis="axisCol" fieldPosition="0"/>
    </format>
    <format dxfId="227">
      <pivotArea type="topRight" dataOnly="0" labelOnly="1" outline="0" fieldPosition="0"/>
    </format>
    <format dxfId="226">
      <pivotArea dataOnly="0" labelOnly="1" outline="0" fieldPosition="0">
        <references count="1">
          <reference field="7" count="4">
            <x v="0"/>
            <x v="1"/>
            <x v="4"/>
            <x v="5"/>
          </reference>
        </references>
      </pivotArea>
    </format>
    <format dxfId="225">
      <pivotArea dataOnly="0" labelOnly="1" grandCol="1" outline="0" fieldPosition="0"/>
    </format>
    <format dxfId="224">
      <pivotArea outline="0" fieldPosition="0"/>
    </format>
    <format dxfId="223">
      <pivotArea dataOnly="0" labelOnly="1" outline="0" fieldPosition="0">
        <references count="1">
          <reference field="7" count="4">
            <x v="0"/>
            <x v="1"/>
            <x v="4"/>
            <x v="5"/>
          </reference>
        </references>
      </pivotArea>
    </format>
    <format dxfId="222">
      <pivotArea dataOnly="0" labelOnly="1" grandCol="1" outline="0" fieldPosition="0"/>
    </format>
    <format dxfId="221">
      <pivotArea dataOnly="0" labelOnly="1" outline="0" fieldPosition="0">
        <references count="1">
          <reference field="7" count="4">
            <x v="0"/>
            <x v="1"/>
            <x v="4"/>
            <x v="5"/>
          </reference>
        </references>
      </pivotArea>
    </format>
    <format dxfId="220">
      <pivotArea dataOnly="0" labelOnly="1" outline="0" fieldPosition="0">
        <references count="1">
          <reference field="7" count="1">
            <x v="0"/>
          </reference>
        </references>
      </pivotArea>
    </format>
    <format dxfId="219">
      <pivotArea grandRow="1" outline="0" fieldPosition="0"/>
    </format>
    <format dxfId="218">
      <pivotArea dataOnly="0" labelOnly="1" grandRow="1" outline="0" fieldPosition="0"/>
    </format>
    <format dxfId="217">
      <pivotArea dataOnly="0" labelOnly="1" outline="0" fieldPosition="0">
        <references count="1">
          <reference field="7" count="4">
            <x v="0"/>
            <x v="1"/>
            <x v="4"/>
            <x v="5"/>
          </reference>
        </references>
      </pivotArea>
    </format>
    <format dxfId="216">
      <pivotArea outline="0" fieldPosition="0"/>
    </format>
    <format dxfId="215">
      <pivotArea field="0" type="button" dataOnly="0" labelOnly="1" outline="0"/>
    </format>
    <format dxfId="214">
      <pivotArea field="1" type="button" dataOnly="0" labelOnly="1" outline="0"/>
    </format>
    <format dxfId="213">
      <pivotArea dataOnly="0" labelOnly="1" grandRow="1" outline="0" fieldPosition="0"/>
    </format>
    <format dxfId="212">
      <pivotArea dataOnly="0" labelOnly="1" outline="0" fieldPosition="0">
        <references count="1">
          <reference field="7" count="4">
            <x v="0"/>
            <x v="1"/>
            <x v="4"/>
            <x v="5"/>
          </reference>
        </references>
      </pivotArea>
    </format>
    <format dxfId="211">
      <pivotArea dataOnly="0" labelOnly="1" grandCol="1" outline="0" fieldPosition="0"/>
    </format>
    <format dxfId="210">
      <pivotArea type="all" dataOnly="0" outline="0" fieldPosition="0"/>
    </format>
    <format dxfId="209">
      <pivotArea type="all" dataOnly="0" outline="0" fieldPosition="0"/>
    </format>
    <format dxfId="208">
      <pivotArea outline="0" fieldPosition="0"/>
    </format>
    <format dxfId="207">
      <pivotArea type="topRight" dataOnly="0" labelOnly="1" outline="0" fieldPosition="0"/>
    </format>
    <format dxfId="206">
      <pivotArea field="1" type="button" dataOnly="0" labelOnly="1" outline="0"/>
    </format>
    <format dxfId="205">
      <pivotArea field="6" type="button" dataOnly="0" labelOnly="1" outline="0" axis="axisPage" fieldPosition="0"/>
    </format>
    <format dxfId="204">
      <pivotArea dataOnly="0" labelOnly="1" outline="0" fieldPosition="0">
        <references count="1">
          <reference field="7" count="0"/>
        </references>
      </pivotArea>
    </format>
    <format dxfId="203">
      <pivotArea dataOnly="0" labelOnly="1" grandCol="1" outline="0" fieldPosition="0"/>
    </format>
    <format dxfId="202">
      <pivotArea field="1" type="button" dataOnly="0" labelOnly="1" outline="0"/>
    </format>
    <format dxfId="201">
      <pivotArea field="6" type="button" dataOnly="0" labelOnly="1" outline="0" axis="axisPage" fieldPosition="0"/>
    </format>
    <format dxfId="200">
      <pivotArea dataOnly="0" labelOnly="1" outline="0" fieldPosition="0">
        <references count="1">
          <reference field="7" count="0"/>
        </references>
      </pivotArea>
    </format>
    <format dxfId="199">
      <pivotArea dataOnly="0" labelOnly="1" grandCol="1" outline="0" fieldPosition="0"/>
    </format>
    <format dxfId="198">
      <pivotArea field="1" type="button" dataOnly="0" labelOnly="1" outline="0"/>
    </format>
    <format dxfId="197">
      <pivotArea field="6" type="button" dataOnly="0" labelOnly="1" outline="0" axis="axisPage" fieldPosition="0"/>
    </format>
    <format dxfId="196">
      <pivotArea dataOnly="0" labelOnly="1" outline="0" fieldPosition="0">
        <references count="1">
          <reference field="7" count="0"/>
        </references>
      </pivotArea>
    </format>
    <format dxfId="195">
      <pivotArea dataOnly="0" labelOnly="1" grandCol="1" outline="0" fieldPosition="0"/>
    </format>
    <format dxfId="194">
      <pivotArea field="1" type="button" dataOnly="0" labelOnly="1" outline="0"/>
    </format>
    <format dxfId="193">
      <pivotArea field="6" type="button" dataOnly="0" labelOnly="1" outline="0" axis="axisPage" fieldPosition="0"/>
    </format>
    <format dxfId="192">
      <pivotArea outline="0" fieldPosition="0">
        <references count="1">
          <reference field="7" count="0" selected="0"/>
        </references>
      </pivotArea>
    </format>
    <format dxfId="191">
      <pivotArea dataOnly="0" labelOnly="1" outline="0" fieldPosition="0">
        <references count="1">
          <reference field="2" count="0"/>
        </references>
      </pivotArea>
    </format>
    <format dxfId="190">
      <pivotArea field="1" type="button" dataOnly="0" labelOnly="1" outline="0"/>
    </format>
    <format dxfId="189">
      <pivotArea field="6" type="button" dataOnly="0" labelOnly="1" outline="0" axis="axisPage" fieldPosition="0"/>
    </format>
    <format dxfId="188">
      <pivotArea field="7" type="button" dataOnly="0" labelOnly="1" outline="0" axis="axisCol" fieldPosition="0"/>
    </format>
    <format dxfId="187">
      <pivotArea field="1" type="button" dataOnly="0" labelOnly="1" outline="0"/>
    </format>
    <format dxfId="186">
      <pivotArea field="6" type="button" dataOnly="0" labelOnly="1" outline="0" axis="axisPage" fieldPosition="0"/>
    </format>
    <format dxfId="185">
      <pivotArea field="1" type="button" dataOnly="0" labelOnly="1" outline="0"/>
    </format>
    <format dxfId="184">
      <pivotArea field="6" type="button" dataOnly="0" labelOnly="1" outline="0" axis="axisPage" fieldPosition="0"/>
    </format>
    <format dxfId="183">
      <pivotArea dataOnly="0" labelOnly="1" outline="0" fieldPosition="0">
        <references count="1">
          <reference field="7" count="0"/>
        </references>
      </pivotArea>
    </format>
    <format dxfId="182">
      <pivotArea outline="0" fieldPosition="0"/>
    </format>
    <format dxfId="181">
      <pivotArea dataOnly="0" labelOnly="1" outline="0" fieldPosition="0">
        <references count="1">
          <reference field="2" count="0"/>
        </references>
      </pivotArea>
    </format>
    <format dxfId="180">
      <pivotArea field="1" type="button" dataOnly="0" labelOnly="1" outline="0"/>
    </format>
    <format dxfId="179">
      <pivotArea field="6" type="button" dataOnly="0" labelOnly="1" outline="0" axis="axisPage" fieldPosition="0"/>
    </format>
    <format dxfId="178">
      <pivotArea field="7" type="button" dataOnly="0" labelOnly="1" outline="0" axis="axisCol" fieldPosition="0"/>
    </format>
    <format dxfId="177">
      <pivotArea type="topRight" dataOnly="0" labelOnly="1" outline="0" fieldPosition="0"/>
    </format>
    <format dxfId="176">
      <pivotArea outline="0" fieldPosition="0"/>
    </format>
    <format dxfId="175">
      <pivotArea dataOnly="0" labelOnly="1" outline="0" fieldPosition="0">
        <references count="1">
          <reference field="2" count="0"/>
        </references>
      </pivotArea>
    </format>
    <format dxfId="174">
      <pivotArea field="1" type="button" dataOnly="0" labelOnly="1" outline="0"/>
    </format>
    <format dxfId="173">
      <pivotArea field="6" type="button" dataOnly="0" labelOnly="1" outline="0" axis="axisPage" fieldPosition="0"/>
    </format>
    <format dxfId="172">
      <pivotArea field="7" type="button" dataOnly="0" labelOnly="1" outline="0" axis="axisCol" fieldPosition="0"/>
    </format>
    <format dxfId="171">
      <pivotArea type="topRight" dataOnly="0" labelOnly="1" outline="0" fieldPosition="0"/>
    </format>
    <format dxfId="170">
      <pivotArea dataOnly="0" labelOnly="1" outline="0" fieldPosition="0">
        <references count="1">
          <reference field="7" count="0" defaultSubtotal="1"/>
        </references>
      </pivotArea>
    </format>
    <format dxfId="169">
      <pivotArea dataOnly="0" labelOnly="1" outline="0" fieldPosition="0">
        <references count="1">
          <reference field="7" count="0"/>
        </references>
      </pivotArea>
    </format>
    <format dxfId="168">
      <pivotArea dataOnly="0" labelOnly="1" outline="0" offset="IV1" fieldPosition="0">
        <references count="1">
          <reference field="7" count="0" defaultSubtotal="1"/>
        </references>
      </pivotArea>
    </format>
    <format dxfId="167">
      <pivotArea dataOnly="0" labelOnly="1" outline="0" fieldPosition="0">
        <references count="2">
          <reference field="4" count="4">
            <x v="5"/>
            <x v="6"/>
            <x v="7"/>
            <x v="8"/>
          </reference>
          <reference field="7" count="0" selected="0"/>
        </references>
      </pivotArea>
    </format>
    <format dxfId="166">
      <pivotArea dataOnly="0" labelOnly="1" outline="0" fieldPosition="0">
        <references count="2">
          <reference field="4" count="4">
            <x v="5"/>
            <x v="6"/>
            <x v="7"/>
            <x v="8"/>
          </reference>
          <reference field="7" count="0" selected="0"/>
        </references>
      </pivotArea>
    </format>
    <format dxfId="165">
      <pivotArea dataOnly="0" labelOnly="1" outline="0" fieldPosition="0">
        <references count="2">
          <reference field="4" count="4">
            <x v="5"/>
            <x v="6"/>
            <x v="7"/>
            <x v="8"/>
          </reference>
          <reference field="7" count="0" selected="0"/>
        </references>
      </pivotArea>
    </format>
    <format dxfId="164">
      <pivotArea field="3" type="button" dataOnly="0" labelOnly="1" outline="0" axis="axisRow" fieldPosition="0"/>
    </format>
    <format dxfId="163">
      <pivotArea type="all" dataOnly="0" outline="0" fieldPosition="0"/>
    </format>
    <format dxfId="162">
      <pivotArea dataOnly="0" outline="0" fieldPosition="0">
        <references count="1">
          <reference field="7" count="0" defaultSubtotal="1"/>
        </references>
      </pivotArea>
    </format>
    <format dxfId="161">
      <pivotArea dataOnly="0" labelOnly="1" outline="0" offset="IV256" fieldPosition="0">
        <references count="1">
          <reference field="7" count="0" defaultSubtotal="1"/>
        </references>
      </pivotArea>
    </format>
    <format dxfId="160">
      <pivotArea dataOnly="0" labelOnly="1" outline="0" fieldPosition="0">
        <references count="2">
          <reference field="4" count="4">
            <x v="5"/>
            <x v="6"/>
            <x v="7"/>
            <x v="8"/>
          </reference>
          <reference field="7" count="0" selected="0"/>
        </references>
      </pivotArea>
    </format>
    <format dxfId="159">
      <pivotArea dataOnly="0" outline="0" fieldPosition="0">
        <references count="1">
          <reference field="3" count="0" defaultSubtotal="1"/>
        </references>
      </pivotArea>
    </format>
  </formats>
  <pivotTableStyleInfo showRowHeaders="1" showColHeaders="1" showRowStripes="0" showColStripes="0" showLastColumn="1"/>
</pivotTableDefinition>
</file>

<file path=xl/pivotTables/pivotTable5.xml><?xml version="1.0" encoding="utf-8"?>
<pivotTableDefinition xmlns="http://schemas.openxmlformats.org/spreadsheetml/2006/main" name="PivotTable1" cacheId="1" dataOnRows="1" applyNumberFormats="0" applyBorderFormats="0" applyFontFormats="0" applyPatternFormats="0" applyAlignmentFormats="0" applyWidthHeightFormats="1" dataCaption="Data" updatedVersion="6" minRefreshableVersion="3" showMemberPropertyTips="0" useAutoFormatting="1" itemPrintTitles="1" createdVersion="5" indent="0" compact="0" compactData="0" gridDropZones="1">
  <location ref="A3:AH57" firstHeaderRow="1" firstDataRow="2" firstDataCol="2"/>
  <pivotFields count="13">
    <pivotField compact="0" outline="0" subtotalTop="0" showAll="0" includeNewItemsInFilter="1"/>
    <pivotField axis="axisCol" compact="0" outline="0" subtotalTop="0" showAll="0" includeNewItemsInFilter="1">
      <items count="57">
        <item x="0"/>
        <item x="1"/>
        <item m="1" x="55"/>
        <item x="3"/>
        <item x="6"/>
        <item x="7"/>
        <item m="1" x="54"/>
        <item x="8"/>
        <item x="9"/>
        <item m="1" x="37"/>
        <item m="1" x="44"/>
        <item m="1" x="47"/>
        <item m="1" x="41"/>
        <item m="1" x="53"/>
        <item m="1" x="38"/>
        <item m="1" x="33"/>
        <item m="1" x="34"/>
        <item m="1" x="45"/>
        <item m="1" x="35"/>
        <item m="1" x="40"/>
        <item m="1" x="42"/>
        <item m="1" x="49"/>
        <item m="1" x="46"/>
        <item m="1" x="50"/>
        <item m="1" x="36"/>
        <item m="1" x="48"/>
        <item m="1" x="51"/>
        <item x="5"/>
        <item x="32"/>
        <item m="1" x="52"/>
        <item m="1" x="39"/>
        <item x="15"/>
        <item m="1" x="43"/>
        <item x="2"/>
        <item x="4"/>
        <item x="10"/>
        <item x="11"/>
        <item x="12"/>
        <item x="13"/>
        <item x="14"/>
        <item x="16"/>
        <item x="17"/>
        <item x="18"/>
        <item x="19"/>
        <item x="20"/>
        <item x="21"/>
        <item x="22"/>
        <item x="23"/>
        <item x="24"/>
        <item x="25"/>
        <item x="26"/>
        <item x="27"/>
        <item x="28"/>
        <item x="29"/>
        <item x="30"/>
        <item x="31"/>
        <item t="default"/>
      </items>
    </pivotField>
    <pivotField axis="axisRow" compact="0" outline="0" subtotalTop="0" showAll="0" includeNewItemsInFilter="1">
      <items count="7">
        <item x="3"/>
        <item x="0"/>
        <item x="1"/>
        <item x="2"/>
        <item x="4"/>
        <item m="1" x="5"/>
        <item t="default"/>
      </items>
    </pivotField>
    <pivotField axis="axisRow" compact="0" outline="0" subtotalTop="0" showAll="0" includeNewItemsInFilter="1">
      <items count="64">
        <item h="1" x="34"/>
        <item x="16"/>
        <item m="1" x="58"/>
        <item x="17"/>
        <item m="1" x="59"/>
        <item x="44"/>
        <item x="19"/>
        <item x="18"/>
        <item x="42"/>
        <item m="1" x="56"/>
        <item x="36"/>
        <item x="3"/>
        <item x="53"/>
        <item x="45"/>
        <item x="0"/>
        <item x="32"/>
        <item m="1" x="55"/>
        <item h="1" x="33"/>
        <item x="50"/>
        <item x="35"/>
        <item x="31"/>
        <item x="25"/>
        <item x="48"/>
        <item x="10"/>
        <item x="41"/>
        <item x="26"/>
        <item x="37"/>
        <item x="46"/>
        <item x="8"/>
        <item x="28"/>
        <item x="9"/>
        <item x="39"/>
        <item x="27"/>
        <item h="1" x="15"/>
        <item x="29"/>
        <item x="14"/>
        <item x="1"/>
        <item x="30"/>
        <item x="43"/>
        <item h="1" x="40"/>
        <item m="1" x="57"/>
        <item m="1" x="61"/>
        <item m="1" x="62"/>
        <item x="52"/>
        <item x="20"/>
        <item m="1" x="60"/>
        <item x="12"/>
        <item x="47"/>
        <item x="21"/>
        <item x="24"/>
        <item x="23"/>
        <item m="1" x="54"/>
        <item x="6"/>
        <item x="49"/>
        <item x="13"/>
        <item x="2"/>
        <item x="5"/>
        <item x="4"/>
        <item x="11"/>
        <item x="7"/>
        <item x="22"/>
        <item x="38"/>
        <item x="51"/>
        <item t="default"/>
      </items>
    </pivotField>
    <pivotField compact="0" outline="0" subtotalTop="0" showAll="0" includeNewItemsInFilter="1">
      <items count="18">
        <item h="1" x="5"/>
        <item x="0"/>
        <item x="3"/>
        <item x="2"/>
        <item x="1"/>
        <item x="7"/>
        <item x="4"/>
        <item m="1" x="13"/>
        <item x="11"/>
        <item m="1" x="15"/>
        <item x="10"/>
        <item x="6"/>
        <item h="1" x="8"/>
        <item x="9"/>
        <item m="1" x="14"/>
        <item m="1" x="16"/>
        <item x="12"/>
        <item t="default"/>
      </items>
    </pivotField>
    <pivotField compact="0" outline="0" subtotalTop="0" showAll="0" includeNewItemsInFilter="1" defaultSubtotal="0">
      <items count="556">
        <item h="1" x="26"/>
        <item m="1" x="417"/>
        <item m="1" x="293"/>
        <item m="1" x="292"/>
        <item m="1" x="291"/>
        <item x="165"/>
        <item m="1" x="277"/>
        <item m="1" x="511"/>
        <item x="181"/>
        <item m="1" x="334"/>
        <item m="1" x="514"/>
        <item m="1" x="267"/>
        <item m="1" x="300"/>
        <item x="122"/>
        <item m="1" x="428"/>
        <item x="14"/>
        <item m="1" x="520"/>
        <item m="1" x="555"/>
        <item m="1" x="322"/>
        <item x="51"/>
        <item x="46"/>
        <item m="1" x="415"/>
        <item m="1" x="337"/>
        <item m="1" x="540"/>
        <item x="219"/>
        <item m="1" x="427"/>
        <item x="53"/>
        <item m="1" x="462"/>
        <item m="1" x="310"/>
        <item x="47"/>
        <item x="84"/>
        <item m="1" x="552"/>
        <item x="140"/>
        <item x="139"/>
        <item m="1" x="350"/>
        <item x="7"/>
        <item x="204"/>
        <item x="141"/>
        <item m="1" x="495"/>
        <item x="56"/>
        <item m="1" x="544"/>
        <item m="1" x="453"/>
        <item m="1" x="477"/>
        <item m="1" x="457"/>
        <item m="1" x="431"/>
        <item m="1" x="490"/>
        <item m="1" x="371"/>
        <item x="215"/>
        <item m="1" x="454"/>
        <item m="1" x="395"/>
        <item m="1" x="430"/>
        <item x="177"/>
        <item m="1" x="553"/>
        <item x="9"/>
        <item m="1" x="290"/>
        <item m="1" x="384"/>
        <item x="93"/>
        <item x="27"/>
        <item m="1" x="445"/>
        <item m="1" x="284"/>
        <item x="78"/>
        <item x="21"/>
        <item x="130"/>
        <item m="1" x="549"/>
        <item x="59"/>
        <item x="115"/>
        <item m="1" x="308"/>
        <item m="1" x="542"/>
        <item m="1" x="469"/>
        <item x="54"/>
        <item m="1" x="448"/>
        <item x="220"/>
        <item m="1" x="441"/>
        <item x="40"/>
        <item m="1" x="311"/>
        <item m="1" x="303"/>
        <item m="1" x="481"/>
        <item m="1" x="517"/>
        <item x="106"/>
        <item m="1" x="336"/>
        <item x="119"/>
        <item x="60"/>
        <item x="22"/>
        <item m="1" x="379"/>
        <item m="1" x="439"/>
        <item m="1" x="260"/>
        <item m="1" x="281"/>
        <item x="0"/>
        <item m="1" x="391"/>
        <item m="1" x="396"/>
        <item m="1" x="444"/>
        <item x="37"/>
        <item x="29"/>
        <item m="1" x="403"/>
        <item m="1" x="518"/>
        <item m="1" x="341"/>
        <item m="1" x="523"/>
        <item m="1" x="455"/>
        <item m="1" x="406"/>
        <item m="1" x="506"/>
        <item m="1" x="269"/>
        <item m="1" x="429"/>
        <item m="1" x="338"/>
        <item x="1"/>
        <item m="1" x="348"/>
        <item m="1" x="349"/>
        <item x="170"/>
        <item x="183"/>
        <item x="205"/>
        <item m="1" x="279"/>
        <item m="1" x="409"/>
        <item m="1" x="541"/>
        <item m="1" x="319"/>
        <item x="34"/>
        <item x="145"/>
        <item m="1" x="528"/>
        <item m="1" x="262"/>
        <item m="1" x="489"/>
        <item x="15"/>
        <item m="1" x="295"/>
        <item m="1" x="458"/>
        <item m="1" x="509"/>
        <item m="1" x="492"/>
        <item m="1" x="507"/>
        <item m="1" x="362"/>
        <item x="68"/>
        <item x="99"/>
        <item m="1" x="499"/>
        <item m="1" x="461"/>
        <item m="1" x="452"/>
        <item m="1" x="471"/>
        <item x="38"/>
        <item m="1" x="533"/>
        <item x="147"/>
        <item x="58"/>
        <item x="17"/>
        <item x="44"/>
        <item m="1" x="418"/>
        <item x="96"/>
        <item m="1" x="390"/>
        <item x="189"/>
        <item m="1" x="294"/>
        <item x="10"/>
        <item m="1" x="554"/>
        <item x="2"/>
        <item m="1" x="325"/>
        <item m="1" x="426"/>
        <item m="1" x="299"/>
        <item m="1" x="373"/>
        <item m="1" x="355"/>
        <item x="89"/>
        <item m="1" x="413"/>
        <item m="1" x="321"/>
        <item m="1" x="548"/>
        <item m="1" x="419"/>
        <item m="1" x="468"/>
        <item m="1" x="484"/>
        <item x="13"/>
        <item x="4"/>
        <item m="1" x="474"/>
        <item x="169"/>
        <item m="1" x="330"/>
        <item m="1" x="288"/>
        <item m="1" x="400"/>
        <item m="1" x="315"/>
        <item m="1" x="309"/>
        <item m="1" x="298"/>
        <item m="1" x="530"/>
        <item m="1" x="351"/>
        <item m="1" x="414"/>
        <item m="1" x="402"/>
        <item x="63"/>
        <item x="152"/>
        <item x="76"/>
        <item x="210"/>
        <item x="132"/>
        <item x="69"/>
        <item m="1" x="324"/>
        <item m="1" x="364"/>
        <item m="1" x="422"/>
        <item m="1" x="450"/>
        <item m="1" x="538"/>
        <item x="138"/>
        <item x="136"/>
        <item m="1" x="340"/>
        <item m="1" x="408"/>
        <item m="1" x="382"/>
        <item m="1" x="496"/>
        <item m="1" x="532"/>
        <item x="156"/>
        <item m="1" x="465"/>
        <item m="1" x="464"/>
        <item x="41"/>
        <item m="1" x="510"/>
        <item m="1" x="344"/>
        <item m="1" x="259"/>
        <item x="250"/>
        <item m="1" x="446"/>
        <item x="8"/>
        <item m="1" x="534"/>
        <item x="50"/>
        <item x="16"/>
        <item m="1" x="278"/>
        <item m="1" x="356"/>
        <item x="237"/>
        <item m="1" x="318"/>
        <item x="157"/>
        <item m="1" x="320"/>
        <item m="1" x="307"/>
        <item m="1" x="397"/>
        <item m="1" x="508"/>
        <item x="175"/>
        <item m="1" x="272"/>
        <item m="1" x="435"/>
        <item h="1" x="81"/>
        <item m="1" x="377"/>
        <item x="36"/>
        <item x="48"/>
        <item m="1" x="467"/>
        <item m="1" x="539"/>
        <item m="1" x="306"/>
        <item m="1" x="412"/>
        <item m="1" x="501"/>
        <item m="1" x="367"/>
        <item x="49"/>
        <item m="1" x="472"/>
        <item m="1" x="282"/>
        <item m="1" x="389"/>
        <item m="1" x="392"/>
        <item m="1" x="497"/>
        <item x="25"/>
        <item x="31"/>
        <item m="1" x="304"/>
        <item m="1" x="476"/>
        <item m="1" x="354"/>
        <item m="1" x="345"/>
        <item x="88"/>
        <item x="133"/>
        <item m="1" x="440"/>
        <item m="1" x="505"/>
        <item m="1" x="470"/>
        <item m="1" x="502"/>
        <item m="1" x="285"/>
        <item x="97"/>
        <item m="1" x="524"/>
        <item m="1" x="512"/>
        <item m="1" x="369"/>
        <item x="86"/>
        <item m="1" x="312"/>
        <item x="180"/>
        <item m="1" x="475"/>
        <item m="1" x="546"/>
        <item m="1" x="543"/>
        <item m="1" x="443"/>
        <item x="104"/>
        <item m="1" x="276"/>
        <item m="1" x="387"/>
        <item m="1" x="404"/>
        <item x="43"/>
        <item m="1" x="361"/>
        <item m="1" x="423"/>
        <item m="1" x="522"/>
        <item m="1" x="504"/>
        <item m="1" x="360"/>
        <item x="23"/>
        <item x="28"/>
        <item m="1" x="463"/>
        <item x="57"/>
        <item m="1" x="327"/>
        <item x="82"/>
        <item m="1" x="513"/>
        <item x="83"/>
        <item x="85"/>
        <item m="1" x="551"/>
        <item m="1" x="374"/>
        <item m="1" x="498"/>
        <item x="208"/>
        <item x="182"/>
        <item m="1" x="421"/>
        <item m="1" x="536"/>
        <item m="1" x="264"/>
        <item m="1" x="521"/>
        <item m="1" x="376"/>
        <item m="1" x="456"/>
        <item m="1" x="333"/>
        <item m="1" x="407"/>
        <item x="131"/>
        <item x="179"/>
        <item m="1" x="503"/>
        <item m="1" x="381"/>
        <item x="3"/>
        <item m="1" x="547"/>
        <item m="1" x="289"/>
        <item m="1" x="442"/>
        <item m="1" x="283"/>
        <item m="1" x="550"/>
        <item m="1" x="357"/>
        <item m="1" x="398"/>
        <item m="1" x="286"/>
        <item m="1" x="388"/>
        <item m="1" x="313"/>
        <item x="216"/>
        <item x="230"/>
        <item m="1" x="370"/>
        <item m="1" x="529"/>
        <item m="1" x="487"/>
        <item m="1" x="531"/>
        <item m="1" x="401"/>
        <item m="1" x="275"/>
        <item x="80"/>
        <item m="1" x="317"/>
        <item m="1" x="353"/>
        <item m="1" x="271"/>
        <item m="1" x="515"/>
        <item x="186"/>
        <item x="187"/>
        <item x="24"/>
        <item m="1" x="411"/>
        <item x="39"/>
        <item x="42"/>
        <item m="1" x="483"/>
        <item m="1" x="386"/>
        <item m="1" x="287"/>
        <item x="87"/>
        <item m="1" x="545"/>
        <item m="1" x="436"/>
        <item m="1" x="493"/>
        <item m="1" x="394"/>
        <item m="1" x="328"/>
        <item x="154"/>
        <item m="1" x="323"/>
        <item m="1" x="365"/>
        <item m="1" x="263"/>
        <item m="1" x="352"/>
        <item m="1" x="268"/>
        <item m="1" x="480"/>
        <item m="1" x="270"/>
        <item m="1" x="266"/>
        <item m="1" x="363"/>
        <item x="191"/>
        <item x="236"/>
        <item x="227"/>
        <item m="1" x="437"/>
        <item x="150"/>
        <item x="112"/>
        <item m="1" x="343"/>
        <item m="1" x="393"/>
        <item m="1" x="331"/>
        <item m="1" x="525"/>
        <item x="217"/>
        <item x="98"/>
        <item m="1" x="482"/>
        <item x="77"/>
        <item m="1" x="459"/>
        <item m="1" x="316"/>
        <item m="1" x="305"/>
        <item m="1" x="358"/>
        <item m="1" x="329"/>
        <item x="107"/>
        <item x="11"/>
        <item m="1" x="347"/>
        <item m="1" x="346"/>
        <item m="1" x="535"/>
        <item x="253"/>
        <item m="1" x="296"/>
        <item m="1" x="380"/>
        <item x="166"/>
        <item x="20"/>
        <item m="1" x="378"/>
        <item x="90"/>
        <item x="92"/>
        <item x="161"/>
        <item x="94"/>
        <item m="1" x="516"/>
        <item x="134"/>
        <item x="100"/>
        <item m="1" x="466"/>
        <item m="1" x="375"/>
        <item x="66"/>
        <item m="1" x="449"/>
        <item x="124"/>
        <item x="200"/>
        <item x="129"/>
        <item m="1" x="385"/>
        <item x="110"/>
        <item x="155"/>
        <item m="1" x="488"/>
        <item x="164"/>
        <item x="249"/>
        <item m="1" x="460"/>
        <item x="195"/>
        <item m="1" x="274"/>
        <item m="1" x="519"/>
        <item m="1" x="258"/>
        <item m="1" x="473"/>
        <item x="211"/>
        <item m="1" x="494"/>
        <item x="101"/>
        <item m="1" x="302"/>
        <item x="108"/>
        <item m="1" x="527"/>
        <item m="1" x="485"/>
        <item m="1" x="438"/>
        <item m="1" x="265"/>
        <item m="1" x="383"/>
        <item m="1" x="399"/>
        <item x="214"/>
        <item m="1" x="335"/>
        <item x="172"/>
        <item m="1" x="537"/>
        <item m="1" x="405"/>
        <item m="1" x="339"/>
        <item m="1" x="433"/>
        <item x="256"/>
        <item x="6"/>
        <item m="1" x="451"/>
        <item x="72"/>
        <item m="1" x="280"/>
        <item x="247"/>
        <item m="1" x="301"/>
        <item m="1" x="297"/>
        <item x="64"/>
        <item m="1" x="368"/>
        <item x="120"/>
        <item m="1" x="420"/>
        <item x="229"/>
        <item m="1" x="410"/>
        <item x="174"/>
        <item m="1" x="500"/>
        <item m="1" x="526"/>
        <item m="1" x="479"/>
        <item m="1" x="273"/>
        <item m="1" x="366"/>
        <item x="196"/>
        <item m="1" x="261"/>
        <item m="1" x="447"/>
        <item x="225"/>
        <item x="65"/>
        <item x="213"/>
        <item x="5"/>
        <item m="1" x="478"/>
        <item x="52"/>
        <item x="91"/>
        <item m="1" x="416"/>
        <item x="111"/>
        <item x="148"/>
        <item m="1" x="372"/>
        <item x="74"/>
        <item x="75"/>
        <item m="1" x="424"/>
        <item x="95"/>
        <item x="18"/>
        <item x="125"/>
        <item x="55"/>
        <item m="1" x="326"/>
        <item m="1" x="491"/>
        <item m="1" x="425"/>
        <item x="114"/>
        <item m="1" x="434"/>
        <item m="1" x="314"/>
        <item m="1" x="342"/>
        <item x="12"/>
        <item x="19"/>
        <item x="30"/>
        <item x="32"/>
        <item x="33"/>
        <item x="35"/>
        <item x="62"/>
        <item x="67"/>
        <item m="1" x="332"/>
        <item m="1" x="432"/>
        <item x="79"/>
        <item x="102"/>
        <item x="103"/>
        <item x="105"/>
        <item x="109"/>
        <item x="113"/>
        <item x="116"/>
        <item x="117"/>
        <item x="118"/>
        <item x="121"/>
        <item x="123"/>
        <item x="126"/>
        <item x="127"/>
        <item x="128"/>
        <item x="135"/>
        <item x="137"/>
        <item x="142"/>
        <item x="143"/>
        <item x="144"/>
        <item x="146"/>
        <item x="149"/>
        <item x="151"/>
        <item x="153"/>
        <item x="158"/>
        <item x="159"/>
        <item x="160"/>
        <item x="162"/>
        <item x="163"/>
        <item m="1" x="359"/>
        <item x="167"/>
        <item x="168"/>
        <item x="171"/>
        <item x="173"/>
        <item x="176"/>
        <item x="178"/>
        <item x="73"/>
        <item x="184"/>
        <item x="185"/>
        <item x="188"/>
        <item x="190"/>
        <item x="192"/>
        <item m="1" x="486"/>
        <item x="194"/>
        <item x="197"/>
        <item x="198"/>
        <item x="199"/>
        <item x="201"/>
        <item x="202"/>
        <item x="203"/>
        <item x="206"/>
        <item x="207"/>
        <item x="212"/>
        <item x="218"/>
        <item x="221"/>
        <item x="222"/>
        <item x="223"/>
        <item x="224"/>
        <item x="226"/>
        <item x="228"/>
        <item x="231"/>
        <item x="232"/>
        <item x="233"/>
        <item x="234"/>
        <item x="235"/>
        <item x="238"/>
        <item x="239"/>
        <item x="240"/>
        <item x="242"/>
        <item x="243"/>
        <item x="244"/>
        <item x="245"/>
        <item x="246"/>
        <item x="248"/>
        <item x="251"/>
        <item x="252"/>
        <item x="254"/>
        <item x="255"/>
        <item x="257"/>
        <item x="61"/>
        <item x="193"/>
        <item x="241"/>
        <item x="45"/>
        <item x="70"/>
        <item x="71"/>
        <item x="209"/>
      </items>
    </pivotField>
    <pivotField compact="0" outline="0" subtotalTop="0" showAll="0" includeNewItemsInFilter="1">
      <items count="934">
        <item m="1" x="748"/>
        <item x="48"/>
        <item m="1" x="527"/>
        <item m="1" x="608"/>
        <item m="1" x="816"/>
        <item m="1" x="628"/>
        <item m="1" x="802"/>
        <item m="1" x="798"/>
        <item m="1" x="795"/>
        <item m="1" x="621"/>
        <item m="1" x="497"/>
        <item m="1" x="566"/>
        <item m="1" x="895"/>
        <item m="1" x="536"/>
        <item m="1" x="571"/>
        <item m="1" x="809"/>
        <item x="104"/>
        <item m="1" x="774"/>
        <item m="1" x="868"/>
        <item m="1" x="926"/>
        <item m="1" x="781"/>
        <item m="1" x="646"/>
        <item m="1" x="609"/>
        <item m="1" x="833"/>
        <item x="140"/>
        <item m="1" x="531"/>
        <item x="180"/>
        <item m="1" x="767"/>
        <item m="1" x="852"/>
        <item m="1" x="755"/>
        <item m="1" x="524"/>
        <item m="1" x="480"/>
        <item m="1" x="606"/>
        <item x="80"/>
        <item m="1" x="372"/>
        <item m="1" x="746"/>
        <item m="1" x="537"/>
        <item m="1" x="818"/>
        <item m="1" x="554"/>
        <item m="1" x="575"/>
        <item m="1" x="810"/>
        <item m="1" x="918"/>
        <item x="124"/>
        <item m="1" x="410"/>
        <item x="39"/>
        <item x="283"/>
        <item m="1" x="747"/>
        <item m="1" x="600"/>
        <item m="1" x="452"/>
        <item m="1" x="557"/>
        <item m="1" x="638"/>
        <item m="1" x="817"/>
        <item m="1" x="808"/>
        <item m="1" x="647"/>
        <item m="1" x="743"/>
        <item m="1" x="538"/>
        <item m="1" x="401"/>
        <item m="1" x="920"/>
        <item m="1" x="565"/>
        <item m="1" x="381"/>
        <item m="1" x="779"/>
        <item m="1" x="618"/>
        <item x="50"/>
        <item m="1" x="532"/>
        <item m="1" x="576"/>
        <item x="109"/>
        <item m="1" x="583"/>
        <item m="1" x="919"/>
        <item m="1" x="712"/>
        <item m="1" x="482"/>
        <item m="1" x="526"/>
        <item m="1" x="860"/>
        <item x="8"/>
        <item m="1" x="489"/>
        <item m="1" x="444"/>
        <item m="1" x="640"/>
        <item m="1" x="666"/>
        <item m="1" x="928"/>
        <item m="1" x="913"/>
        <item m="1" x="445"/>
        <item m="1" x="914"/>
        <item m="1" x="791"/>
        <item m="1" x="496"/>
        <item x="247"/>
        <item m="1" x="511"/>
        <item x="100"/>
        <item m="1" x="815"/>
        <item m="1" x="434"/>
        <item m="1" x="775"/>
        <item x="184"/>
        <item m="1" x="539"/>
        <item x="5"/>
        <item m="1" x="540"/>
        <item m="1" x="670"/>
        <item m="1" x="757"/>
        <item m="1" x="362"/>
        <item m="1" x="829"/>
        <item m="1" x="871"/>
        <item m="1" x="475"/>
        <item m="1" x="457"/>
        <item m="1" x="636"/>
        <item m="1" x="910"/>
        <item m="1" x="479"/>
        <item m="1" x="900"/>
        <item m="1" x="627"/>
        <item x="170"/>
        <item m="1" x="545"/>
        <item x="253"/>
        <item x="235"/>
        <item m="1" x="653"/>
        <item m="1" x="693"/>
        <item x="237"/>
        <item x="77"/>
        <item m="1" x="470"/>
        <item m="1" x="493"/>
        <item m="1" x="667"/>
        <item m="1" x="418"/>
        <item x="240"/>
        <item m="1" x="411"/>
        <item m="1" x="473"/>
        <item x="90"/>
        <item m="1" x="675"/>
        <item x="299"/>
        <item x="301"/>
        <item m="1" x="464"/>
        <item m="1" x="703"/>
        <item m="1" x="727"/>
        <item m="1" x="623"/>
        <item m="1" x="672"/>
        <item m="1" x="902"/>
        <item m="1" x="931"/>
        <item x="138"/>
        <item m="1" x="687"/>
        <item m="1" x="619"/>
        <item m="1" x="853"/>
        <item m="1" x="594"/>
        <item m="1" x="863"/>
        <item m="1" x="887"/>
        <item m="1" x="658"/>
        <item m="1" x="535"/>
        <item m="1" x="784"/>
        <item m="1" x="458"/>
        <item m="1" x="877"/>
        <item m="1" x="582"/>
        <item x="254"/>
        <item m="1" x="500"/>
        <item m="1" x="612"/>
        <item m="1" x="717"/>
        <item m="1" x="402"/>
        <item m="1" x="901"/>
        <item m="1" x="616"/>
        <item m="1" x="544"/>
        <item m="1" x="707"/>
        <item m="1" x="607"/>
        <item m="1" x="865"/>
        <item x="76"/>
        <item m="1" x="805"/>
        <item m="1" x="611"/>
        <item m="1" x="368"/>
        <item m="1" x="435"/>
        <item m="1" x="881"/>
        <item m="1" x="596"/>
        <item m="1" x="888"/>
        <item m="1" x="754"/>
        <item x="20"/>
        <item m="1" x="383"/>
        <item x="29"/>
        <item x="11"/>
        <item m="1" x="788"/>
        <item m="1" x="705"/>
        <item m="1" x="525"/>
        <item m="1" x="421"/>
        <item m="1" x="733"/>
        <item m="1" x="614"/>
        <item m="1" x="546"/>
        <item x="47"/>
        <item m="1" x="655"/>
        <item x="278"/>
        <item m="1" x="547"/>
        <item m="1" x="891"/>
        <item x="75"/>
        <item m="1" x="744"/>
        <item m="1" x="589"/>
        <item x="229"/>
        <item m="1" x="466"/>
        <item m="1" x="622"/>
        <item m="1" x="796"/>
        <item x="219"/>
        <item m="1" x="648"/>
        <item m="1" x="599"/>
        <item x="248"/>
        <item m="1" x="873"/>
        <item m="1" x="456"/>
        <item m="1" x="753"/>
        <item m="1" x="854"/>
        <item m="1" x="764"/>
        <item m="1" x="560"/>
        <item m="1" x="925"/>
        <item m="1" x="660"/>
        <item m="1" x="598"/>
        <item m="1" x="468"/>
        <item m="1" x="709"/>
        <item m="1" x="615"/>
        <item m="1" x="828"/>
        <item m="1" x="851"/>
        <item x="27"/>
        <item m="1" x="406"/>
        <item m="1" x="462"/>
        <item m="1" x="413"/>
        <item m="1" x="485"/>
        <item x="135"/>
        <item m="1" x="861"/>
        <item m="1" x="369"/>
        <item x="0"/>
        <item m="1" x="721"/>
        <item m="1" x="927"/>
        <item m="1" x="513"/>
        <item m="1" x="843"/>
        <item m="1" x="597"/>
        <item m="1" x="814"/>
        <item x="105"/>
        <item x="92"/>
        <item m="1" x="735"/>
        <item m="1" x="363"/>
        <item m="1" x="760"/>
        <item m="1" x="645"/>
        <item m="1" x="845"/>
        <item m="1" x="393"/>
        <item m="1" x="869"/>
        <item m="1" x="907"/>
        <item m="1" x="477"/>
        <item m="1" x="838"/>
        <item m="1" x="380"/>
        <item m="1" x="723"/>
        <item m="1" x="520"/>
        <item m="1" x="396"/>
        <item m="1" x="404"/>
        <item x="25"/>
        <item m="1" x="543"/>
        <item m="1" x="494"/>
        <item x="89"/>
        <item m="1" x="716"/>
        <item m="1" x="416"/>
        <item m="1" x="832"/>
        <item m="1" x="766"/>
        <item x="108"/>
        <item m="1" x="382"/>
        <item m="1" x="897"/>
        <item m="1" x="548"/>
        <item m="1" x="875"/>
        <item m="1" x="399"/>
        <item m="1" x="669"/>
        <item m="1" x="550"/>
        <item x="21"/>
        <item m="1" x="812"/>
        <item m="1" x="702"/>
        <item m="1" x="447"/>
        <item x="73"/>
        <item m="1" x="722"/>
        <item m="1" x="602"/>
        <item m="1" x="626"/>
        <item m="1" x="715"/>
        <item m="1" x="740"/>
        <item m="1" x="423"/>
        <item m="1" x="625"/>
        <item m="1" x="465"/>
        <item m="1" x="528"/>
        <item m="1" x="503"/>
        <item m="1" x="431"/>
        <item m="1" x="624"/>
        <item m="1" x="630"/>
        <item m="1" x="487"/>
        <item m="1" x="385"/>
        <item m="1" x="454"/>
        <item m="1" x="911"/>
        <item m="1" x="745"/>
        <item x="101"/>
        <item m="1" x="778"/>
        <item m="1" x="631"/>
        <item m="1" x="652"/>
        <item m="1" x="424"/>
        <item m="1" x="737"/>
        <item m="1" x="686"/>
        <item m="1" x="492"/>
        <item m="1" x="905"/>
        <item m="1" x="695"/>
        <item m="1" x="650"/>
        <item m="1" x="790"/>
        <item m="1" x="872"/>
        <item m="1" x="585"/>
        <item m="1" x="415"/>
        <item m="1" x="783"/>
        <item m="1" x="397"/>
        <item x="298"/>
        <item m="1" x="506"/>
        <item m="1" x="922"/>
        <item m="1" x="876"/>
        <item m="1" x="508"/>
        <item m="1" x="429"/>
        <item m="1" x="870"/>
        <item m="1" x="509"/>
        <item m="1" x="422"/>
        <item m="1" x="398"/>
        <item m="1" x="610"/>
        <item m="1" x="505"/>
        <item m="1" x="898"/>
        <item m="1" x="738"/>
        <item m="1" x="679"/>
        <item m="1" x="427"/>
        <item m="1" x="491"/>
        <item m="1" x="414"/>
        <item m="1" x="408"/>
        <item x="69"/>
        <item m="1" x="859"/>
        <item x="329"/>
        <item m="1" x="822"/>
        <item m="1" x="451"/>
        <item m="1" x="590"/>
        <item m="1" x="446"/>
        <item m="1" x="674"/>
        <item m="1" x="364"/>
        <item m="1" x="562"/>
        <item m="1" x="792"/>
        <item m="1" x="654"/>
        <item m="1" x="671"/>
        <item m="1" x="578"/>
        <item m="1" x="903"/>
        <item x="151"/>
        <item m="1" x="570"/>
        <item m="1" x="552"/>
        <item m="1" x="530"/>
        <item x="214"/>
        <item m="1" x="685"/>
        <item m="1" x="837"/>
        <item m="1" x="642"/>
        <item m="1" x="773"/>
        <item m="1" x="459"/>
        <item m="1" x="581"/>
        <item m="1" x="889"/>
        <item m="1" x="593"/>
        <item m="1" x="389"/>
        <item m="1" x="417"/>
        <item m="1" x="541"/>
        <item m="1" x="706"/>
        <item m="1" x="403"/>
        <item m="1" x="561"/>
        <item m="1" x="668"/>
        <item m="1" x="519"/>
        <item m="1" x="629"/>
        <item x="260"/>
        <item m="1" x="849"/>
        <item m="1" x="584"/>
        <item m="1" x="553"/>
        <item m="1" x="591"/>
        <item m="1" x="504"/>
        <item m="1" x="366"/>
        <item m="1" x="718"/>
        <item m="1" x="551"/>
        <item m="1" x="785"/>
        <item m="1" x="726"/>
        <item m="1" x="823"/>
        <item m="1" x="433"/>
        <item x="292"/>
        <item m="1" x="517"/>
        <item m="1" x="797"/>
        <item m="1" x="720"/>
        <item m="1" x="752"/>
        <item x="117"/>
        <item m="1" x="826"/>
        <item m="1" x="820"/>
        <item m="1" x="409"/>
        <item m="1" x="834"/>
        <item m="1" x="587"/>
        <item x="60"/>
        <item m="1" x="758"/>
        <item x="41"/>
        <item x="42"/>
        <item m="1" x="759"/>
        <item m="1" x="882"/>
        <item m="1" x="866"/>
        <item x="49"/>
        <item x="74"/>
        <item m="1" x="711"/>
        <item m="1" x="688"/>
        <item m="1" x="469"/>
        <item m="1" x="373"/>
        <item m="1" x="484"/>
        <item x="330"/>
        <item m="1" x="678"/>
        <item m="1" x="360"/>
        <item x="218"/>
        <item m="1" x="824"/>
        <item m="1" x="879"/>
        <item m="1" x="890"/>
        <item m="1" x="605"/>
        <item m="1" x="885"/>
        <item m="1" x="801"/>
        <item x="165"/>
        <item x="14"/>
        <item m="1" x="916"/>
        <item m="1" x="371"/>
        <item x="10"/>
        <item m="1" x="472"/>
        <item m="1" x="450"/>
        <item m="1" x="724"/>
        <item m="1" x="908"/>
        <item m="1" x="804"/>
        <item m="1" x="437"/>
        <item m="1" x="358"/>
        <item m="1" x="892"/>
        <item m="1" x="858"/>
        <item m="1" x="388"/>
        <item m="1" x="633"/>
        <item m="1" x="490"/>
        <item m="1" x="856"/>
        <item m="1" x="710"/>
        <item m="1" x="749"/>
        <item m="1" x="732"/>
        <item m="1" x="613"/>
        <item m="1" x="848"/>
        <item m="1" x="376"/>
        <item m="1" x="521"/>
        <item m="1" x="793"/>
        <item m="1" x="932"/>
        <item m="1" x="768"/>
        <item m="1" x="930"/>
        <item m="1" x="438"/>
        <item m="1" x="430"/>
        <item m="1" x="377"/>
        <item m="1" x="499"/>
        <item x="336"/>
        <item m="1" x="692"/>
        <item m="1" x="510"/>
        <item x="113"/>
        <item m="1" x="476"/>
        <item m="1" x="665"/>
        <item x="116"/>
        <item m="1" x="819"/>
        <item m="1" x="632"/>
        <item m="1" x="426"/>
        <item m="1" x="580"/>
        <item m="1" x="821"/>
        <item m="1" x="394"/>
        <item m="1" x="659"/>
        <item m="1" x="811"/>
        <item m="1" x="701"/>
        <item m="1" x="577"/>
        <item x="258"/>
        <item m="1" x="691"/>
        <item m="1" x="769"/>
        <item m="1" x="483"/>
        <item m="1" x="794"/>
        <item m="1" x="867"/>
        <item m="1" x="719"/>
        <item m="1" x="419"/>
        <item m="1" x="573"/>
        <item m="1" x="455"/>
        <item m="1" x="592"/>
        <item x="279"/>
        <item m="1" x="391"/>
        <item x="313"/>
        <item m="1" x="501"/>
        <item m="1" x="514"/>
        <item x="302"/>
        <item m="1" x="899"/>
        <item m="1" x="386"/>
        <item m="1" x="569"/>
        <item m="1" x="378"/>
        <item x="356"/>
        <item m="1" x="739"/>
        <item m="1" x="742"/>
        <item m="1" x="893"/>
        <item m="1" x="844"/>
        <item m="1" x="787"/>
        <item m="1" x="367"/>
        <item x="3"/>
        <item x="12"/>
        <item m="1" x="595"/>
        <item x="22"/>
        <item m="1" x="896"/>
        <item m="1" x="924"/>
        <item m="1" x="874"/>
        <item x="45"/>
        <item m="1" x="850"/>
        <item m="1" x="917"/>
        <item m="1" x="708"/>
        <item m="1" x="800"/>
        <item m="1" x="467"/>
        <item m="1" x="432"/>
        <item m="1" x="549"/>
        <item m="1" x="405"/>
        <item m="1" x="862"/>
        <item m="1" x="803"/>
        <item m="1" x="864"/>
        <item m="1" x="904"/>
        <item x="72"/>
        <item x="78"/>
        <item x="79"/>
        <item x="82"/>
        <item x="83"/>
        <item x="139"/>
        <item x="87"/>
        <item m="1" x="915"/>
        <item m="1" x="729"/>
        <item m="1" x="831"/>
        <item x="133"/>
        <item m="1" x="789"/>
        <item m="1" x="649"/>
        <item x="331"/>
        <item m="1" x="713"/>
        <item m="1" x="384"/>
        <item m="1" x="880"/>
        <item m="1" x="471"/>
        <item x="236"/>
        <item x="234"/>
        <item x="239"/>
        <item m="1" x="529"/>
        <item m="1" x="515"/>
        <item m="1" x="656"/>
        <item m="1" x="498"/>
        <item x="183"/>
        <item x="211"/>
        <item m="1" x="556"/>
        <item m="1" x="690"/>
        <item x="225"/>
        <item m="1" x="725"/>
        <item m="1" x="772"/>
        <item m="1" x="842"/>
        <item m="1" x="522"/>
        <item m="1" x="361"/>
        <item m="1" x="379"/>
        <item m="1" x="841"/>
        <item m="1" x="657"/>
        <item x="226"/>
        <item x="221"/>
        <item m="1" x="542"/>
        <item x="130"/>
        <item m="1" x="502"/>
        <item m="1" x="442"/>
        <item x="97"/>
        <item m="1" x="555"/>
        <item m="1" x="857"/>
        <item m="1" x="704"/>
        <item m="1" x="392"/>
        <item m="1" x="777"/>
        <item m="1" x="572"/>
        <item m="1" x="375"/>
        <item m="1" x="813"/>
        <item m="1" x="620"/>
        <item m="1" x="680"/>
        <item m="1" x="664"/>
        <item m="1" x="639"/>
        <item m="1" x="929"/>
        <item m="1" x="827"/>
        <item m="1" x="440"/>
        <item m="1" x="533"/>
        <item m="1" x="425"/>
        <item m="1" x="906"/>
        <item m="1" x="641"/>
        <item m="1" x="682"/>
        <item x="249"/>
        <item m="1" x="730"/>
        <item m="1" x="673"/>
        <item m="1" x="400"/>
        <item m="1" x="563"/>
        <item m="1" x="453"/>
        <item m="1" x="428"/>
        <item m="1" x="568"/>
        <item m="1" x="574"/>
        <item m="1" x="486"/>
        <item m="1" x="488"/>
        <item x="273"/>
        <item x="282"/>
        <item m="1" x="407"/>
        <item m="1" x="603"/>
        <item m="1" x="886"/>
        <item m="1" x="439"/>
        <item m="1" x="736"/>
        <item m="1" x="436"/>
        <item m="1" x="751"/>
        <item x="354"/>
        <item m="1" x="923"/>
        <item x="293"/>
        <item m="1" x="780"/>
        <item m="1" x="518"/>
        <item m="1" x="387"/>
        <item m="1" x="441"/>
        <item m="1" x="750"/>
        <item m="1" x="390"/>
        <item m="1" x="558"/>
        <item m="1" x="830"/>
        <item m="1" x="696"/>
        <item m="1" x="883"/>
        <item m="1" x="512"/>
        <item m="1" x="661"/>
        <item m="1" x="474"/>
        <item x="322"/>
        <item x="323"/>
        <item m="1" x="840"/>
        <item m="1" x="782"/>
        <item m="1" x="637"/>
        <item x="1"/>
        <item x="2"/>
        <item x="4"/>
        <item x="24"/>
        <item m="1" x="516"/>
        <item m="1" x="644"/>
        <item m="1" x="635"/>
        <item x="43"/>
        <item x="44"/>
        <item m="1" x="463"/>
        <item x="68"/>
        <item x="58"/>
        <item m="1" x="634"/>
        <item x="59"/>
        <item x="70"/>
        <item x="71"/>
        <item x="81"/>
        <item x="84"/>
        <item x="85"/>
        <item x="86"/>
        <item x="191"/>
        <item m="1" x="700"/>
        <item m="1" x="699"/>
        <item x="194"/>
        <item x="123"/>
        <item m="1" x="734"/>
        <item x="131"/>
        <item x="132"/>
        <item m="1" x="894"/>
        <item x="332"/>
        <item m="1" x="420"/>
        <item m="1" x="586"/>
        <item m="1" x="370"/>
        <item m="1" x="697"/>
        <item m="1" x="448"/>
        <item x="143"/>
        <item x="144"/>
        <item x="145"/>
        <item x="166"/>
        <item m="1" x="677"/>
        <item m="1" x="835"/>
        <item x="238"/>
        <item m="1" x="807"/>
        <item x="231"/>
        <item m="1" x="765"/>
        <item x="176"/>
        <item x="169"/>
        <item m="1" x="662"/>
        <item m="1" x="564"/>
        <item m="1" x="839"/>
        <item m="1" x="714"/>
        <item m="1" x="741"/>
        <item m="1" x="771"/>
        <item m="1" x="762"/>
        <item m="1" x="689"/>
        <item m="1" x="365"/>
        <item m="1" x="588"/>
        <item m="1" x="676"/>
        <item m="1" x="763"/>
        <item m="1" x="663"/>
        <item x="198"/>
        <item x="213"/>
        <item x="220"/>
        <item m="1" x="443"/>
        <item m="1" x="855"/>
        <item m="1" x="683"/>
        <item m="1" x="604"/>
        <item x="98"/>
        <item x="99"/>
        <item m="1" x="846"/>
        <item x="111"/>
        <item m="1" x="643"/>
        <item m="1" x="507"/>
        <item m="1" x="449"/>
        <item m="1" x="756"/>
        <item m="1" x="559"/>
        <item x="256"/>
        <item m="1" x="761"/>
        <item x="263"/>
        <item m="1" x="909"/>
        <item m="1" x="495"/>
        <item m="1" x="601"/>
        <item m="1" x="478"/>
        <item m="1" x="651"/>
        <item m="1" x="728"/>
        <item m="1" x="684"/>
        <item m="1" x="523"/>
        <item m="1" x="878"/>
        <item x="31"/>
        <item x="32"/>
        <item m="1" x="921"/>
        <item x="67"/>
        <item m="1" x="786"/>
        <item x="129"/>
        <item x="328"/>
        <item m="1" x="481"/>
        <item m="1" x="698"/>
        <item x="339"/>
        <item x="345"/>
        <item m="1" x="912"/>
        <item x="346"/>
        <item m="1" x="681"/>
        <item m="1" x="412"/>
        <item m="1" x="825"/>
        <item x="94"/>
        <item m="1" x="461"/>
        <item m="1" x="884"/>
        <item x="114"/>
        <item x="115"/>
        <item m="1" x="847"/>
        <item m="1" x="799"/>
        <item x="106"/>
        <item m="1" x="776"/>
        <item x="246"/>
        <item m="1" x="770"/>
        <item m="1" x="395"/>
        <item m="1" x="694"/>
        <item x="274"/>
        <item m="1" x="806"/>
        <item x="276"/>
        <item m="1" x="567"/>
        <item m="1" x="534"/>
        <item m="1" x="731"/>
        <item m="1" x="579"/>
        <item m="1" x="836"/>
        <item m="1" x="374"/>
        <item x="128"/>
        <item m="1" x="617"/>
        <item x="6"/>
        <item x="7"/>
        <item x="13"/>
        <item x="15"/>
        <item x="16"/>
        <item x="17"/>
        <item x="18"/>
        <item x="19"/>
        <item x="23"/>
        <item x="26"/>
        <item x="28"/>
        <item x="30"/>
        <item x="33"/>
        <item x="34"/>
        <item x="35"/>
        <item x="36"/>
        <item x="37"/>
        <item x="38"/>
        <item x="40"/>
        <item x="51"/>
        <item x="52"/>
        <item x="53"/>
        <item x="54"/>
        <item x="55"/>
        <item x="56"/>
        <item x="57"/>
        <item x="62"/>
        <item x="63"/>
        <item x="64"/>
        <item x="65"/>
        <item x="66"/>
        <item x="88"/>
        <item x="93"/>
        <item x="95"/>
        <item m="1" x="359"/>
        <item x="96"/>
        <item x="102"/>
        <item x="103"/>
        <item x="107"/>
        <item x="110"/>
        <item x="112"/>
        <item x="118"/>
        <item x="119"/>
        <item x="120"/>
        <item x="121"/>
        <item x="122"/>
        <item x="125"/>
        <item x="126"/>
        <item x="127"/>
        <item x="134"/>
        <item x="136"/>
        <item x="137"/>
        <item x="141"/>
        <item x="142"/>
        <item m="1" x="460"/>
        <item x="146"/>
        <item x="147"/>
        <item x="148"/>
        <item x="149"/>
        <item x="150"/>
        <item x="152"/>
        <item x="153"/>
        <item x="154"/>
        <item x="155"/>
        <item x="156"/>
        <item x="157"/>
        <item x="158"/>
        <item x="159"/>
        <item x="160"/>
        <item x="161"/>
        <item x="162"/>
        <item x="163"/>
        <item x="164"/>
        <item x="167"/>
        <item x="168"/>
        <item x="171"/>
        <item x="172"/>
        <item x="173"/>
        <item x="174"/>
        <item x="175"/>
        <item x="177"/>
        <item x="178"/>
        <item x="179"/>
        <item x="181"/>
        <item x="182"/>
        <item x="185"/>
        <item x="186"/>
        <item x="187"/>
        <item x="188"/>
        <item x="189"/>
        <item x="190"/>
        <item x="192"/>
        <item x="193"/>
        <item x="195"/>
        <item x="196"/>
        <item x="199"/>
        <item x="200"/>
        <item x="201"/>
        <item x="202"/>
        <item x="203"/>
        <item x="204"/>
        <item x="205"/>
        <item x="206"/>
        <item x="207"/>
        <item x="208"/>
        <item x="209"/>
        <item x="210"/>
        <item x="212"/>
        <item x="215"/>
        <item x="216"/>
        <item x="217"/>
        <item x="222"/>
        <item x="223"/>
        <item x="224"/>
        <item x="227"/>
        <item x="228"/>
        <item x="230"/>
        <item x="232"/>
        <item x="241"/>
        <item x="242"/>
        <item x="243"/>
        <item x="244"/>
        <item x="245"/>
        <item x="251"/>
        <item x="252"/>
        <item x="255"/>
        <item x="257"/>
        <item x="259"/>
        <item x="261"/>
        <item x="262"/>
        <item x="264"/>
        <item x="265"/>
        <item x="266"/>
        <item x="267"/>
        <item x="268"/>
        <item x="269"/>
        <item x="270"/>
        <item x="271"/>
        <item x="272"/>
        <item x="275"/>
        <item x="277"/>
        <item x="280"/>
        <item x="281"/>
        <item x="284"/>
        <item x="285"/>
        <item x="286"/>
        <item x="287"/>
        <item x="288"/>
        <item x="289"/>
        <item x="290"/>
        <item x="291"/>
        <item x="294"/>
        <item x="295"/>
        <item x="296"/>
        <item x="297"/>
        <item x="300"/>
        <item x="303"/>
        <item x="304"/>
        <item x="306"/>
        <item x="307"/>
        <item x="308"/>
        <item x="309"/>
        <item x="310"/>
        <item x="311"/>
        <item x="312"/>
        <item x="314"/>
        <item x="315"/>
        <item x="316"/>
        <item x="317"/>
        <item x="318"/>
        <item x="319"/>
        <item x="320"/>
        <item x="321"/>
        <item x="324"/>
        <item x="325"/>
        <item x="326"/>
        <item x="327"/>
        <item x="333"/>
        <item x="334"/>
        <item x="335"/>
        <item x="337"/>
        <item x="338"/>
        <item x="340"/>
        <item x="341"/>
        <item x="342"/>
        <item x="343"/>
        <item x="344"/>
        <item x="347"/>
        <item x="348"/>
        <item x="349"/>
        <item x="350"/>
        <item x="351"/>
        <item x="352"/>
        <item x="353"/>
        <item x="355"/>
        <item x="357"/>
        <item x="9"/>
        <item x="46"/>
        <item x="61"/>
        <item x="91"/>
        <item x="197"/>
        <item x="233"/>
        <item x="250"/>
        <item x="305"/>
        <item t="default"/>
      </items>
    </pivotField>
    <pivotField compact="0" outline="0" subtotalTop="0" showAll="0" includeNewItemsInFilter="1" defaultSubtotal="0"/>
    <pivotField compact="0" outline="0" subtotalTop="0" showAll="0" includeNewItemsInFilter="1"/>
    <pivotField compact="0" outline="0" subtotalTop="0" showAll="0" includeNewItemsInFilter="1" defaultSubtotal="0"/>
    <pivotField compact="0" outline="0" showAll="0" defaultSubtotal="0"/>
    <pivotField compact="0" outline="0" showAll="0" defaultSubtotal="0"/>
    <pivotField dataField="1" compact="0" outline="0" subtotalTop="0" showAll="0" includeNewItemsInFilter="1"/>
  </pivotFields>
  <rowFields count="2">
    <field x="2"/>
    <field x="3"/>
  </rowFields>
  <rowItems count="53">
    <i>
      <x v="1"/>
      <x v="5"/>
    </i>
    <i r="1">
      <x v="11"/>
    </i>
    <i r="1">
      <x v="13"/>
    </i>
    <i r="1">
      <x v="14"/>
    </i>
    <i r="1">
      <x v="18"/>
    </i>
    <i r="1">
      <x v="19"/>
    </i>
    <i r="1">
      <x v="22"/>
    </i>
    <i r="1">
      <x v="23"/>
    </i>
    <i r="1">
      <x v="24"/>
    </i>
    <i r="1">
      <x v="26"/>
    </i>
    <i r="1">
      <x v="27"/>
    </i>
    <i r="1">
      <x v="28"/>
    </i>
    <i r="1">
      <x v="30"/>
    </i>
    <i r="1">
      <x v="35"/>
    </i>
    <i r="1">
      <x v="36"/>
    </i>
    <i r="1">
      <x v="46"/>
    </i>
    <i r="1">
      <x v="52"/>
    </i>
    <i r="1">
      <x v="53"/>
    </i>
    <i r="1">
      <x v="54"/>
    </i>
    <i r="1">
      <x v="55"/>
    </i>
    <i r="1">
      <x v="56"/>
    </i>
    <i r="1">
      <x v="57"/>
    </i>
    <i r="1">
      <x v="58"/>
    </i>
    <i r="1">
      <x v="59"/>
    </i>
    <i r="1">
      <x v="61"/>
    </i>
    <i t="default">
      <x v="1"/>
    </i>
    <i>
      <x v="2"/>
      <x v="1"/>
    </i>
    <i r="1">
      <x v="3"/>
    </i>
    <i r="1">
      <x v="6"/>
    </i>
    <i r="1">
      <x v="7"/>
    </i>
    <i r="1">
      <x v="8"/>
    </i>
    <i r="1">
      <x v="10"/>
    </i>
    <i r="1">
      <x v="12"/>
    </i>
    <i r="1">
      <x v="15"/>
    </i>
    <i r="1">
      <x v="20"/>
    </i>
    <i r="1">
      <x v="21"/>
    </i>
    <i r="1">
      <x v="25"/>
    </i>
    <i r="1">
      <x v="29"/>
    </i>
    <i r="1">
      <x v="31"/>
    </i>
    <i r="1">
      <x v="32"/>
    </i>
    <i r="1">
      <x v="34"/>
    </i>
    <i r="1">
      <x v="37"/>
    </i>
    <i r="1">
      <x v="38"/>
    </i>
    <i r="1">
      <x v="43"/>
    </i>
    <i r="1">
      <x v="44"/>
    </i>
    <i r="1">
      <x v="47"/>
    </i>
    <i r="1">
      <x v="48"/>
    </i>
    <i r="1">
      <x v="49"/>
    </i>
    <i r="1">
      <x v="50"/>
    </i>
    <i r="1">
      <x v="60"/>
    </i>
    <i r="1">
      <x v="62"/>
    </i>
    <i t="default">
      <x v="2"/>
    </i>
    <i t="grand">
      <x/>
    </i>
  </rowItems>
  <colFields count="1">
    <field x="1"/>
  </colFields>
  <colItems count="32">
    <i>
      <x/>
    </i>
    <i>
      <x v="1"/>
    </i>
    <i>
      <x v="3"/>
    </i>
    <i>
      <x v="4"/>
    </i>
    <i>
      <x v="5"/>
    </i>
    <i>
      <x v="7"/>
    </i>
    <i>
      <x v="8"/>
    </i>
    <i>
      <x v="31"/>
    </i>
    <i>
      <x v="33"/>
    </i>
    <i>
      <x v="34"/>
    </i>
    <i>
      <x v="35"/>
    </i>
    <i>
      <x v="36"/>
    </i>
    <i>
      <x v="37"/>
    </i>
    <i>
      <x v="38"/>
    </i>
    <i>
      <x v="39"/>
    </i>
    <i>
      <x v="40"/>
    </i>
    <i>
      <x v="41"/>
    </i>
    <i>
      <x v="42"/>
    </i>
    <i>
      <x v="43"/>
    </i>
    <i>
      <x v="44"/>
    </i>
    <i>
      <x v="45"/>
    </i>
    <i>
      <x v="46"/>
    </i>
    <i>
      <x v="47"/>
    </i>
    <i>
      <x v="48"/>
    </i>
    <i>
      <x v="49"/>
    </i>
    <i>
      <x v="50"/>
    </i>
    <i>
      <x v="51"/>
    </i>
    <i>
      <x v="52"/>
    </i>
    <i>
      <x v="53"/>
    </i>
    <i>
      <x v="54"/>
    </i>
    <i>
      <x v="55"/>
    </i>
    <i t="grand">
      <x/>
    </i>
  </colItems>
  <dataFields count="1">
    <dataField name="Sum of Grand Total" fld="12" baseField="0" baseItem="0" numFmtId="2"/>
  </dataFields>
  <formats count="78">
    <format dxfId="158">
      <pivotArea dataOnly="0" outline="0" fieldPosition="0">
        <references count="1">
          <reference field="3" count="0" defaultSubtotal="1"/>
        </references>
      </pivotArea>
    </format>
    <format dxfId="157">
      <pivotArea dataOnly="0" outline="0" fieldPosition="0">
        <references count="1">
          <reference field="3" count="0" defaultSubtotal="1"/>
        </references>
      </pivotArea>
    </format>
    <format dxfId="156">
      <pivotArea dataOnly="0" labelOnly="1" outline="0" fieldPosition="0">
        <references count="1">
          <reference field="3" count="1" defaultSubtotal="1">
            <x v="1"/>
          </reference>
        </references>
      </pivotArea>
    </format>
    <format dxfId="155">
      <pivotArea dataOnly="0" labelOnly="1" outline="0" fieldPosition="0">
        <references count="1">
          <reference field="3" count="1" defaultSubtotal="1">
            <x v="2"/>
          </reference>
        </references>
      </pivotArea>
    </format>
    <format dxfId="154">
      <pivotArea dataOnly="0" labelOnly="1" outline="0" fieldPosition="0">
        <references count="1">
          <reference field="3" count="1" defaultSubtotal="1">
            <x v="3"/>
          </reference>
        </references>
      </pivotArea>
    </format>
    <format dxfId="153">
      <pivotArea dataOnly="0" labelOnly="1" outline="0" fieldPosition="0">
        <references count="1">
          <reference field="3" count="1" defaultSubtotal="1">
            <x v="4"/>
          </reference>
        </references>
      </pivotArea>
    </format>
    <format dxfId="152">
      <pivotArea dataOnly="0" labelOnly="1" outline="0" fieldPosition="0">
        <references count="1">
          <reference field="3" count="1" defaultSubtotal="1">
            <x v="5"/>
          </reference>
        </references>
      </pivotArea>
    </format>
    <format dxfId="151">
      <pivotArea dataOnly="0" labelOnly="1" outline="0" fieldPosition="0">
        <references count="1">
          <reference field="3" count="1" defaultSubtotal="1">
            <x v="6"/>
          </reference>
        </references>
      </pivotArea>
    </format>
    <format dxfId="150">
      <pivotArea dataOnly="0" labelOnly="1" outline="0" fieldPosition="0">
        <references count="1">
          <reference field="3" count="1" defaultSubtotal="1">
            <x v="7"/>
          </reference>
        </references>
      </pivotArea>
    </format>
    <format dxfId="149">
      <pivotArea dataOnly="0" labelOnly="1" outline="0" fieldPosition="0">
        <references count="1">
          <reference field="3" count="1" defaultSubtotal="1">
            <x v="8"/>
          </reference>
        </references>
      </pivotArea>
    </format>
    <format dxfId="148">
      <pivotArea dataOnly="0" labelOnly="1" outline="0" fieldPosition="0">
        <references count="1">
          <reference field="3" count="1" defaultSubtotal="1">
            <x v="9"/>
          </reference>
        </references>
      </pivotArea>
    </format>
    <format dxfId="147">
      <pivotArea dataOnly="0" labelOnly="1" outline="0" fieldPosition="0">
        <references count="1">
          <reference field="3" count="1" defaultSubtotal="1">
            <x v="10"/>
          </reference>
        </references>
      </pivotArea>
    </format>
    <format dxfId="146">
      <pivotArea dataOnly="0" labelOnly="1" outline="0" fieldPosition="0">
        <references count="1">
          <reference field="3" count="1" defaultSubtotal="1">
            <x v="11"/>
          </reference>
        </references>
      </pivotArea>
    </format>
    <format dxfId="145">
      <pivotArea dataOnly="0" labelOnly="1" outline="0" fieldPosition="0">
        <references count="1">
          <reference field="3" count="1" defaultSubtotal="1">
            <x v="12"/>
          </reference>
        </references>
      </pivotArea>
    </format>
    <format dxfId="144">
      <pivotArea dataOnly="0" labelOnly="1" outline="0" fieldPosition="0">
        <references count="1">
          <reference field="3" count="1" defaultSubtotal="1">
            <x v="13"/>
          </reference>
        </references>
      </pivotArea>
    </format>
    <format dxfId="143">
      <pivotArea dataOnly="0" labelOnly="1" outline="0" fieldPosition="0">
        <references count="1">
          <reference field="3" count="1" defaultSubtotal="1">
            <x v="14"/>
          </reference>
        </references>
      </pivotArea>
    </format>
    <format dxfId="142">
      <pivotArea dataOnly="0" labelOnly="1" outline="0" fieldPosition="0">
        <references count="1">
          <reference field="3" count="1" defaultSubtotal="1">
            <x v="15"/>
          </reference>
        </references>
      </pivotArea>
    </format>
    <format dxfId="141">
      <pivotArea dataOnly="0" labelOnly="1" outline="0" fieldPosition="0">
        <references count="1">
          <reference field="3" count="1" defaultSubtotal="1">
            <x v="16"/>
          </reference>
        </references>
      </pivotArea>
    </format>
    <format dxfId="140">
      <pivotArea dataOnly="0" labelOnly="1" outline="0" fieldPosition="0">
        <references count="1">
          <reference field="3" count="1" defaultSubtotal="1">
            <x v="18"/>
          </reference>
        </references>
      </pivotArea>
    </format>
    <format dxfId="139">
      <pivotArea dataOnly="0" labelOnly="1" outline="0" fieldPosition="0">
        <references count="1">
          <reference field="3" count="1" defaultSubtotal="1">
            <x v="19"/>
          </reference>
        </references>
      </pivotArea>
    </format>
    <format dxfId="138">
      <pivotArea dataOnly="0" labelOnly="1" outline="0" fieldPosition="0">
        <references count="1">
          <reference field="3" count="1" defaultSubtotal="1">
            <x v="20"/>
          </reference>
        </references>
      </pivotArea>
    </format>
    <format dxfId="137">
      <pivotArea dataOnly="0" labelOnly="1" outline="0" fieldPosition="0">
        <references count="1">
          <reference field="3" count="1" defaultSubtotal="1">
            <x v="21"/>
          </reference>
        </references>
      </pivotArea>
    </format>
    <format dxfId="136">
      <pivotArea dataOnly="0" labelOnly="1" outline="0" fieldPosition="0">
        <references count="1">
          <reference field="3" count="1" defaultSubtotal="1">
            <x v="22"/>
          </reference>
        </references>
      </pivotArea>
    </format>
    <format dxfId="135">
      <pivotArea dataOnly="0" labelOnly="1" outline="0" fieldPosition="0">
        <references count="1">
          <reference field="3" count="1" defaultSubtotal="1">
            <x v="23"/>
          </reference>
        </references>
      </pivotArea>
    </format>
    <format dxfId="134">
      <pivotArea dataOnly="0" labelOnly="1" outline="0" fieldPosition="0">
        <references count="1">
          <reference field="3" count="1" defaultSubtotal="1">
            <x v="24"/>
          </reference>
        </references>
      </pivotArea>
    </format>
    <format dxfId="133">
      <pivotArea dataOnly="0" labelOnly="1" outline="0" fieldPosition="0">
        <references count="1">
          <reference field="3" count="1" defaultSubtotal="1">
            <x v="25"/>
          </reference>
        </references>
      </pivotArea>
    </format>
    <format dxfId="132">
      <pivotArea dataOnly="0" labelOnly="1" outline="0" fieldPosition="0">
        <references count="1">
          <reference field="3" count="1" defaultSubtotal="1">
            <x v="26"/>
          </reference>
        </references>
      </pivotArea>
    </format>
    <format dxfId="131">
      <pivotArea dataOnly="0" labelOnly="1" outline="0" fieldPosition="0">
        <references count="1">
          <reference field="3" count="1" defaultSubtotal="1">
            <x v="27"/>
          </reference>
        </references>
      </pivotArea>
    </format>
    <format dxfId="130">
      <pivotArea dataOnly="0" labelOnly="1" outline="0" fieldPosition="0">
        <references count="1">
          <reference field="3" count="1" defaultSubtotal="1">
            <x v="28"/>
          </reference>
        </references>
      </pivotArea>
    </format>
    <format dxfId="129">
      <pivotArea dataOnly="0" labelOnly="1" outline="0" fieldPosition="0">
        <references count="1">
          <reference field="3" count="1" defaultSubtotal="1">
            <x v="29"/>
          </reference>
        </references>
      </pivotArea>
    </format>
    <format dxfId="128">
      <pivotArea dataOnly="0" labelOnly="1" outline="0" fieldPosition="0">
        <references count="1">
          <reference field="3" count="1" defaultSubtotal="1">
            <x v="30"/>
          </reference>
        </references>
      </pivotArea>
    </format>
    <format dxfId="127">
      <pivotArea dataOnly="0" labelOnly="1" outline="0" fieldPosition="0">
        <references count="1">
          <reference field="3" count="1" defaultSubtotal="1">
            <x v="31"/>
          </reference>
        </references>
      </pivotArea>
    </format>
    <format dxfId="126">
      <pivotArea dataOnly="0" labelOnly="1" outline="0" fieldPosition="0">
        <references count="1">
          <reference field="3" count="1" defaultSubtotal="1">
            <x v="32"/>
          </reference>
        </references>
      </pivotArea>
    </format>
    <format dxfId="125">
      <pivotArea dataOnly="0" labelOnly="1" outline="0" fieldPosition="0">
        <references count="1">
          <reference field="3" count="1" defaultSubtotal="1">
            <x v="34"/>
          </reference>
        </references>
      </pivotArea>
    </format>
    <format dxfId="124">
      <pivotArea dataOnly="0" labelOnly="1" outline="0" fieldPosition="0">
        <references count="1">
          <reference field="3" count="1" defaultSubtotal="1">
            <x v="35"/>
          </reference>
        </references>
      </pivotArea>
    </format>
    <format dxfId="123">
      <pivotArea dataOnly="0" labelOnly="1" outline="0" fieldPosition="0">
        <references count="1">
          <reference field="3" count="1" defaultSubtotal="1">
            <x v="36"/>
          </reference>
        </references>
      </pivotArea>
    </format>
    <format dxfId="122">
      <pivotArea dataOnly="0" labelOnly="1" outline="0" fieldPosition="0">
        <references count="1">
          <reference field="3" count="1" defaultSubtotal="1">
            <x v="37"/>
          </reference>
        </references>
      </pivotArea>
    </format>
    <format dxfId="121">
      <pivotArea dataOnly="0" labelOnly="1" outline="0" fieldPosition="0">
        <references count="1">
          <reference field="3" count="1" defaultSubtotal="1">
            <x v="38"/>
          </reference>
        </references>
      </pivotArea>
    </format>
    <format dxfId="120">
      <pivotArea field="3" type="button" dataOnly="0" labelOnly="1" outline="0" axis="axisRow" fieldPosition="1"/>
    </format>
    <format dxfId="119">
      <pivotArea field="4" type="button" dataOnly="0" labelOnly="1" outline="0" fieldPosition="4"/>
    </format>
    <format dxfId="118">
      <pivotArea field="5" type="button" dataOnly="0" labelOnly="1" outline="0" fieldPosition="5"/>
    </format>
    <format dxfId="117">
      <pivotArea field="6" type="button" dataOnly="0" labelOnly="1" outline="0" fieldPosition="6"/>
    </format>
    <format dxfId="116">
      <pivotArea dataOnly="0" labelOnly="1" grandCol="1" outline="0" fieldPosition="0"/>
    </format>
    <format dxfId="115">
      <pivotArea field="3" type="button" dataOnly="0" labelOnly="1" outline="0" axis="axisRow" fieldPosition="1"/>
    </format>
    <format dxfId="114">
      <pivotArea field="4" type="button" dataOnly="0" labelOnly="1" outline="0" fieldPosition="4"/>
    </format>
    <format dxfId="113">
      <pivotArea field="5" type="button" dataOnly="0" labelOnly="1" outline="0" fieldPosition="5"/>
    </format>
    <format dxfId="112">
      <pivotArea field="6" type="button" dataOnly="0" labelOnly="1" outline="0" fieldPosition="6"/>
    </format>
    <format dxfId="111">
      <pivotArea dataOnly="0" labelOnly="1" grandCol="1" outline="0" fieldPosition="0"/>
    </format>
    <format dxfId="110">
      <pivotArea field="3" type="button" dataOnly="0" labelOnly="1" outline="0" axis="axisRow" fieldPosition="1"/>
    </format>
    <format dxfId="109">
      <pivotArea field="4" type="button" dataOnly="0" labelOnly="1" outline="0" fieldPosition="4"/>
    </format>
    <format dxfId="108">
      <pivotArea field="5" type="button" dataOnly="0" labelOnly="1" outline="0" fieldPosition="5"/>
    </format>
    <format dxfId="107">
      <pivotArea field="6" type="button" dataOnly="0" labelOnly="1" outline="0" fieldPosition="6"/>
    </format>
    <format dxfId="106">
      <pivotArea dataOnly="0" labelOnly="1" grandCol="1" outline="0" fieldPosition="0"/>
    </format>
    <format dxfId="105">
      <pivotArea dataOnly="0" grandRow="1" outline="0" fieldPosition="0"/>
    </format>
    <format dxfId="104">
      <pivotArea dataOnly="0" grandRow="1" outline="0" fieldPosition="0"/>
    </format>
    <format dxfId="103">
      <pivotArea outline="0" fieldPosition="0"/>
    </format>
    <format dxfId="102">
      <pivotArea outline="0" fieldPosition="0">
        <references count="1">
          <reference field="2" count="2" selected="0" defaultSubtotal="1">
            <x v="1"/>
            <x v="2"/>
          </reference>
        </references>
      </pivotArea>
    </format>
    <format dxfId="101">
      <pivotArea dataOnly="0" labelOnly="1" outline="0" fieldPosition="0">
        <references count="2">
          <reference field="2" count="1" selected="0">
            <x v="2"/>
          </reference>
          <reference field="3" count="21">
            <x v="1"/>
            <x v="2"/>
            <x v="3"/>
            <x v="4"/>
            <x v="6"/>
            <x v="7"/>
            <x v="8"/>
            <x v="9"/>
            <x v="10"/>
            <x v="12"/>
            <x v="15"/>
            <x v="16"/>
            <x v="20"/>
            <x v="21"/>
            <x v="25"/>
            <x v="29"/>
            <x v="31"/>
            <x v="32"/>
            <x v="34"/>
            <x v="37"/>
            <x v="38"/>
          </reference>
        </references>
      </pivotArea>
    </format>
    <format dxfId="100">
      <pivotArea dataOnly="0" labelOnly="1" outline="0" fieldPosition="0">
        <references count="2">
          <reference field="2" count="1" selected="0">
            <x v="1"/>
          </reference>
          <reference field="3" count="15">
            <x v="5"/>
            <x v="11"/>
            <x v="13"/>
            <x v="14"/>
            <x v="18"/>
            <x v="19"/>
            <x v="22"/>
            <x v="23"/>
            <x v="24"/>
            <x v="26"/>
            <x v="27"/>
            <x v="28"/>
            <x v="30"/>
            <x v="35"/>
            <x v="36"/>
          </reference>
        </references>
      </pivotArea>
    </format>
    <format dxfId="99">
      <pivotArea outline="0" fieldPosition="0"/>
    </format>
    <format dxfId="98">
      <pivotArea dataOnly="0" labelOnly="1" outline="0" fieldPosition="0">
        <references count="1">
          <reference field="1" count="27">
            <x v="0"/>
            <x v="1"/>
            <x v="2"/>
            <x v="3"/>
            <x v="4"/>
            <x v="5"/>
            <x v="6"/>
            <x v="7"/>
            <x v="8"/>
            <x v="9"/>
            <x v="10"/>
            <x v="11"/>
            <x v="12"/>
            <x v="13"/>
            <x v="14"/>
            <x v="15"/>
            <x v="16"/>
            <x v="17"/>
            <x v="18"/>
            <x v="19"/>
            <x v="20"/>
            <x v="21"/>
            <x v="22"/>
            <x v="23"/>
            <x v="24"/>
            <x v="25"/>
            <x v="26"/>
          </reference>
        </references>
      </pivotArea>
    </format>
    <format dxfId="97">
      <pivotArea dataOnly="0" labelOnly="1" grandCol="1" outline="0" fieldPosition="0"/>
    </format>
    <format dxfId="96">
      <pivotArea dataOnly="0" labelOnly="1" grandCol="1" outline="0" fieldPosition="0"/>
    </format>
    <format dxfId="95">
      <pivotArea dataOnly="0" labelOnly="1" outline="0" fieldPosition="0">
        <references count="1">
          <reference field="1" count="27">
            <x v="0"/>
            <x v="1"/>
            <x v="2"/>
            <x v="3"/>
            <x v="4"/>
            <x v="5"/>
            <x v="6"/>
            <x v="7"/>
            <x v="8"/>
            <x v="9"/>
            <x v="10"/>
            <x v="11"/>
            <x v="12"/>
            <x v="13"/>
            <x v="14"/>
            <x v="15"/>
            <x v="16"/>
            <x v="17"/>
            <x v="18"/>
            <x v="19"/>
            <x v="20"/>
            <x v="21"/>
            <x v="22"/>
            <x v="23"/>
            <x v="24"/>
            <x v="25"/>
            <x v="26"/>
          </reference>
        </references>
      </pivotArea>
    </format>
    <format dxfId="94">
      <pivotArea dataOnly="0" labelOnly="1" outline="0" fieldPosition="0">
        <references count="1">
          <reference field="1" count="27">
            <x v="0"/>
            <x v="1"/>
            <x v="2"/>
            <x v="3"/>
            <x v="4"/>
            <x v="5"/>
            <x v="6"/>
            <x v="7"/>
            <x v="8"/>
            <x v="9"/>
            <x v="10"/>
            <x v="11"/>
            <x v="12"/>
            <x v="13"/>
            <x v="14"/>
            <x v="15"/>
            <x v="16"/>
            <x v="17"/>
            <x v="18"/>
            <x v="19"/>
            <x v="20"/>
            <x v="21"/>
            <x v="22"/>
            <x v="23"/>
            <x v="24"/>
            <x v="25"/>
            <x v="26"/>
          </reference>
        </references>
      </pivotArea>
    </format>
    <format dxfId="93">
      <pivotArea dataOnly="0" labelOnly="1" outline="0" fieldPosition="0">
        <references count="1">
          <reference field="1" count="27">
            <x v="0"/>
            <x v="1"/>
            <x v="2"/>
            <x v="3"/>
            <x v="4"/>
            <x v="5"/>
            <x v="6"/>
            <x v="7"/>
            <x v="8"/>
            <x v="9"/>
            <x v="10"/>
            <x v="11"/>
            <x v="12"/>
            <x v="13"/>
            <x v="14"/>
            <x v="15"/>
            <x v="16"/>
            <x v="17"/>
            <x v="18"/>
            <x v="19"/>
            <x v="20"/>
            <x v="21"/>
            <x v="22"/>
            <x v="23"/>
            <x v="24"/>
            <x v="25"/>
            <x v="26"/>
          </reference>
        </references>
      </pivotArea>
    </format>
    <format dxfId="92">
      <pivotArea dataOnly="0" outline="0" fieldPosition="0">
        <references count="1">
          <reference field="2" count="0" defaultSubtotal="1"/>
        </references>
      </pivotArea>
    </format>
    <format dxfId="91">
      <pivotArea grandRow="1" outline="0" fieldPosition="0"/>
    </format>
    <format dxfId="90">
      <pivotArea dataOnly="0" labelOnly="1" grandRow="1" outline="0" fieldPosition="0"/>
    </format>
    <format dxfId="89">
      <pivotArea outline="0" fieldPosition="0">
        <references count="1">
          <reference field="2" count="1" selected="0" defaultSubtotal="1">
            <x v="2"/>
          </reference>
        </references>
      </pivotArea>
    </format>
    <format dxfId="88">
      <pivotArea dataOnly="0" labelOnly="1" outline="0" fieldPosition="0">
        <references count="1">
          <reference field="2" count="1" defaultSubtotal="1">
            <x v="2"/>
          </reference>
        </references>
      </pivotArea>
    </format>
    <format dxfId="87">
      <pivotArea outline="0" fieldPosition="0">
        <references count="1">
          <reference field="2" count="1" selected="0" defaultSubtotal="1">
            <x v="1"/>
          </reference>
        </references>
      </pivotArea>
    </format>
    <format dxfId="86">
      <pivotArea dataOnly="0" labelOnly="1" outline="0" fieldPosition="0">
        <references count="1">
          <reference field="2" count="1" defaultSubtotal="1">
            <x v="1"/>
          </reference>
        </references>
      </pivotArea>
    </format>
    <format dxfId="85">
      <pivotArea grandCol="1" outline="0" fieldPosition="0"/>
    </format>
    <format dxfId="84">
      <pivotArea outline="0" fieldPosition="0">
        <references count="1">
          <reference field="2" count="1" selected="0" defaultSubtotal="1">
            <x v="1"/>
          </reference>
        </references>
      </pivotArea>
    </format>
    <format dxfId="83">
      <pivotArea dataOnly="0" labelOnly="1" outline="0" fieldPosition="0">
        <references count="1">
          <reference field="2" count="1" defaultSubtotal="1">
            <x v="1"/>
          </reference>
        </references>
      </pivotArea>
    </format>
    <format dxfId="82">
      <pivotArea outline="0" fieldPosition="0">
        <references count="1">
          <reference field="2" count="1" selected="0" defaultSubtotal="1">
            <x v="2"/>
          </reference>
        </references>
      </pivotArea>
    </format>
    <format dxfId="81">
      <pivotArea dataOnly="0" labelOnly="1" outline="0" fieldPosition="0">
        <references count="1">
          <reference field="2" count="1" defaultSubtotal="1">
            <x v="2"/>
          </reference>
        </references>
      </pivotArea>
    </format>
  </formats>
  <pivotTableStyleInfo showRowHeaders="1" showColHeaders="1" showRowStripes="0" showColStripes="0" showLastColumn="1"/>
</pivotTableDefinition>
</file>

<file path=xl/pivotTables/pivotTable6.xml><?xml version="1.0" encoding="utf-8"?>
<pivotTableDefinition xmlns="http://schemas.openxmlformats.org/spreadsheetml/2006/main" name="PivotTable1" cacheId="1" dataOnRows="1" applyNumberFormats="0" applyBorderFormats="0" applyFontFormats="0" applyPatternFormats="0" applyAlignmentFormats="0" applyWidthHeightFormats="1" dataCaption="Data" updatedVersion="6" minRefreshableVersion="3" showMemberPropertyTips="0" useAutoFormatting="1" itemPrintTitles="1" createdVersion="5" indent="0" compact="0" compactData="0" gridDropZones="1">
  <location ref="A3:O76" firstHeaderRow="1" firstDataRow="2" firstDataCol="3"/>
  <pivotFields count="13">
    <pivotField compact="0" outline="0" subtotalTop="0" showAll="0" includeNewItemsInFilter="1"/>
    <pivotField compact="0" outline="0" subtotalTop="0" showAll="0" includeNewItemsInFilter="1"/>
    <pivotField axis="axisRow" compact="0" outline="0" subtotalTop="0" showAll="0" includeNewItemsInFilter="1">
      <items count="7">
        <item x="3"/>
        <item x="0"/>
        <item x="1"/>
        <item x="2"/>
        <item x="4"/>
        <item m="1" x="5"/>
        <item t="default"/>
      </items>
    </pivotField>
    <pivotField axis="axisRow" compact="0" outline="0" subtotalTop="0" showAll="0" includeNewItemsInFilter="1">
      <items count="64">
        <item h="1" x="34"/>
        <item x="16"/>
        <item m="1" x="58"/>
        <item x="17"/>
        <item m="1" x="59"/>
        <item x="44"/>
        <item x="19"/>
        <item x="18"/>
        <item x="42"/>
        <item m="1" x="56"/>
        <item x="36"/>
        <item x="3"/>
        <item x="53"/>
        <item x="45"/>
        <item x="0"/>
        <item x="32"/>
        <item m="1" x="55"/>
        <item h="1" x="33"/>
        <item x="50"/>
        <item x="35"/>
        <item x="31"/>
        <item x="25"/>
        <item x="48"/>
        <item x="10"/>
        <item x="41"/>
        <item x="26"/>
        <item x="37"/>
        <item x="46"/>
        <item x="8"/>
        <item x="28"/>
        <item x="9"/>
        <item x="39"/>
        <item x="27"/>
        <item h="1" x="15"/>
        <item x="29"/>
        <item x="14"/>
        <item x="1"/>
        <item x="30"/>
        <item x="43"/>
        <item h="1" x="40"/>
        <item m="1" x="57"/>
        <item m="1" x="61"/>
        <item m="1" x="62"/>
        <item x="52"/>
        <item x="20"/>
        <item m="1" x="60"/>
        <item x="12"/>
        <item x="47"/>
        <item x="21"/>
        <item x="24"/>
        <item x="23"/>
        <item m="1" x="54"/>
        <item x="6"/>
        <item x="49"/>
        <item x="13"/>
        <item x="2"/>
        <item x="5"/>
        <item x="4"/>
        <item x="11"/>
        <item x="7"/>
        <item x="22"/>
        <item x="38"/>
        <item x="51"/>
        <item t="default"/>
      </items>
    </pivotField>
    <pivotField axis="axisCol" compact="0" outline="0" subtotalTop="0" showAll="0" includeNewItemsInFilter="1">
      <items count="18">
        <item h="1" x="5"/>
        <item x="0"/>
        <item x="3"/>
        <item x="2"/>
        <item x="1"/>
        <item x="7"/>
        <item x="4"/>
        <item m="1" x="13"/>
        <item x="11"/>
        <item m="1" x="15"/>
        <item x="10"/>
        <item x="6"/>
        <item h="1" x="8"/>
        <item x="9"/>
        <item m="1" x="14"/>
        <item m="1" x="16"/>
        <item x="12"/>
        <item t="default"/>
      </items>
    </pivotField>
    <pivotField compact="0" outline="0" subtotalTop="0" showAll="0" includeNewItemsInFilter="1" defaultSubtotal="0">
      <items count="556">
        <item h="1" x="26"/>
        <item m="1" x="417"/>
        <item m="1" x="293"/>
        <item m="1" x="292"/>
        <item m="1" x="291"/>
        <item x="165"/>
        <item m="1" x="277"/>
        <item m="1" x="511"/>
        <item x="181"/>
        <item m="1" x="334"/>
        <item m="1" x="514"/>
        <item m="1" x="267"/>
        <item m="1" x="300"/>
        <item x="122"/>
        <item m="1" x="428"/>
        <item x="14"/>
        <item m="1" x="520"/>
        <item m="1" x="555"/>
        <item m="1" x="322"/>
        <item x="51"/>
        <item x="46"/>
        <item m="1" x="415"/>
        <item m="1" x="337"/>
        <item m="1" x="540"/>
        <item x="219"/>
        <item m="1" x="427"/>
        <item x="53"/>
        <item m="1" x="462"/>
        <item m="1" x="310"/>
        <item x="47"/>
        <item x="84"/>
        <item m="1" x="552"/>
        <item x="140"/>
        <item x="139"/>
        <item m="1" x="350"/>
        <item x="7"/>
        <item x="204"/>
        <item x="141"/>
        <item m="1" x="495"/>
        <item x="56"/>
        <item m="1" x="544"/>
        <item m="1" x="453"/>
        <item m="1" x="477"/>
        <item m="1" x="457"/>
        <item m="1" x="431"/>
        <item m="1" x="490"/>
        <item m="1" x="371"/>
        <item x="215"/>
        <item m="1" x="454"/>
        <item m="1" x="395"/>
        <item m="1" x="430"/>
        <item x="177"/>
        <item m="1" x="553"/>
        <item x="9"/>
        <item m="1" x="290"/>
        <item m="1" x="384"/>
        <item x="93"/>
        <item x="27"/>
        <item m="1" x="445"/>
        <item m="1" x="284"/>
        <item x="78"/>
        <item x="21"/>
        <item x="130"/>
        <item m="1" x="549"/>
        <item x="59"/>
        <item x="115"/>
        <item m="1" x="308"/>
        <item m="1" x="542"/>
        <item m="1" x="469"/>
        <item x="54"/>
        <item m="1" x="448"/>
        <item x="220"/>
        <item m="1" x="441"/>
        <item x="40"/>
        <item m="1" x="311"/>
        <item m="1" x="303"/>
        <item m="1" x="481"/>
        <item m="1" x="517"/>
        <item x="106"/>
        <item m="1" x="336"/>
        <item x="119"/>
        <item x="60"/>
        <item x="22"/>
        <item m="1" x="379"/>
        <item m="1" x="439"/>
        <item m="1" x="260"/>
        <item m="1" x="281"/>
        <item x="0"/>
        <item m="1" x="391"/>
        <item m="1" x="396"/>
        <item m="1" x="444"/>
        <item x="37"/>
        <item x="29"/>
        <item m="1" x="403"/>
        <item m="1" x="518"/>
        <item m="1" x="341"/>
        <item m="1" x="523"/>
        <item m="1" x="455"/>
        <item m="1" x="406"/>
        <item m="1" x="506"/>
        <item m="1" x="269"/>
        <item m="1" x="429"/>
        <item m="1" x="338"/>
        <item x="1"/>
        <item m="1" x="348"/>
        <item m="1" x="349"/>
        <item x="170"/>
        <item x="183"/>
        <item x="205"/>
        <item m="1" x="279"/>
        <item m="1" x="409"/>
        <item m="1" x="541"/>
        <item m="1" x="319"/>
        <item x="34"/>
        <item x="145"/>
        <item m="1" x="528"/>
        <item m="1" x="262"/>
        <item m="1" x="489"/>
        <item x="15"/>
        <item m="1" x="295"/>
        <item m="1" x="458"/>
        <item m="1" x="509"/>
        <item m="1" x="492"/>
        <item m="1" x="507"/>
        <item m="1" x="362"/>
        <item x="68"/>
        <item x="99"/>
        <item m="1" x="499"/>
        <item m="1" x="461"/>
        <item m="1" x="452"/>
        <item m="1" x="471"/>
        <item x="38"/>
        <item m="1" x="533"/>
        <item x="147"/>
        <item x="58"/>
        <item x="17"/>
        <item x="44"/>
        <item m="1" x="418"/>
        <item x="96"/>
        <item m="1" x="390"/>
        <item x="189"/>
        <item m="1" x="294"/>
        <item x="10"/>
        <item m="1" x="554"/>
        <item x="2"/>
        <item m="1" x="325"/>
        <item m="1" x="426"/>
        <item m="1" x="299"/>
        <item m="1" x="373"/>
        <item m="1" x="355"/>
        <item x="89"/>
        <item m="1" x="413"/>
        <item m="1" x="321"/>
        <item m="1" x="548"/>
        <item m="1" x="419"/>
        <item m="1" x="468"/>
        <item m="1" x="484"/>
        <item x="13"/>
        <item x="4"/>
        <item m="1" x="474"/>
        <item x="169"/>
        <item m="1" x="330"/>
        <item m="1" x="288"/>
        <item m="1" x="400"/>
        <item m="1" x="315"/>
        <item m="1" x="309"/>
        <item m="1" x="298"/>
        <item m="1" x="530"/>
        <item m="1" x="351"/>
        <item m="1" x="414"/>
        <item m="1" x="402"/>
        <item x="63"/>
        <item x="152"/>
        <item x="76"/>
        <item x="210"/>
        <item x="132"/>
        <item x="69"/>
        <item m="1" x="324"/>
        <item m="1" x="364"/>
        <item m="1" x="422"/>
        <item m="1" x="450"/>
        <item m="1" x="538"/>
        <item x="138"/>
        <item x="136"/>
        <item m="1" x="340"/>
        <item m="1" x="408"/>
        <item m="1" x="382"/>
        <item m="1" x="496"/>
        <item m="1" x="532"/>
        <item x="156"/>
        <item m="1" x="465"/>
        <item m="1" x="464"/>
        <item x="41"/>
        <item m="1" x="510"/>
        <item m="1" x="344"/>
        <item m="1" x="259"/>
        <item x="250"/>
        <item m="1" x="446"/>
        <item x="8"/>
        <item m="1" x="534"/>
        <item x="50"/>
        <item x="16"/>
        <item m="1" x="278"/>
        <item m="1" x="356"/>
        <item x="237"/>
        <item m="1" x="318"/>
        <item x="157"/>
        <item m="1" x="320"/>
        <item m="1" x="307"/>
        <item m="1" x="397"/>
        <item m="1" x="508"/>
        <item x="175"/>
        <item m="1" x="272"/>
        <item m="1" x="435"/>
        <item h="1" x="81"/>
        <item m="1" x="377"/>
        <item x="36"/>
        <item x="48"/>
        <item m="1" x="467"/>
        <item m="1" x="539"/>
        <item m="1" x="306"/>
        <item m="1" x="412"/>
        <item m="1" x="501"/>
        <item m="1" x="367"/>
        <item x="49"/>
        <item m="1" x="472"/>
        <item m="1" x="282"/>
        <item m="1" x="389"/>
        <item m="1" x="392"/>
        <item m="1" x="497"/>
        <item x="25"/>
        <item x="31"/>
        <item m="1" x="304"/>
        <item m="1" x="476"/>
        <item m="1" x="354"/>
        <item m="1" x="345"/>
        <item x="88"/>
        <item x="133"/>
        <item m="1" x="440"/>
        <item m="1" x="505"/>
        <item m="1" x="470"/>
        <item m="1" x="502"/>
        <item m="1" x="285"/>
        <item x="97"/>
        <item m="1" x="524"/>
        <item m="1" x="512"/>
        <item m="1" x="369"/>
        <item x="86"/>
        <item m="1" x="312"/>
        <item x="180"/>
        <item m="1" x="475"/>
        <item m="1" x="546"/>
        <item m="1" x="543"/>
        <item m="1" x="443"/>
        <item x="104"/>
        <item m="1" x="276"/>
        <item m="1" x="387"/>
        <item m="1" x="404"/>
        <item x="43"/>
        <item m="1" x="361"/>
        <item m="1" x="423"/>
        <item m="1" x="522"/>
        <item m="1" x="504"/>
        <item m="1" x="360"/>
        <item x="23"/>
        <item x="28"/>
        <item m="1" x="463"/>
        <item x="57"/>
        <item m="1" x="327"/>
        <item x="82"/>
        <item m="1" x="513"/>
        <item x="83"/>
        <item x="85"/>
        <item m="1" x="551"/>
        <item m="1" x="374"/>
        <item m="1" x="498"/>
        <item x="208"/>
        <item x="182"/>
        <item m="1" x="421"/>
        <item m="1" x="536"/>
        <item m="1" x="264"/>
        <item m="1" x="521"/>
        <item m="1" x="376"/>
        <item m="1" x="456"/>
        <item m="1" x="333"/>
        <item m="1" x="407"/>
        <item x="131"/>
        <item x="179"/>
        <item m="1" x="503"/>
        <item m="1" x="381"/>
        <item x="3"/>
        <item m="1" x="547"/>
        <item m="1" x="289"/>
        <item m="1" x="442"/>
        <item m="1" x="283"/>
        <item m="1" x="550"/>
        <item m="1" x="357"/>
        <item m="1" x="398"/>
        <item m="1" x="286"/>
        <item m="1" x="388"/>
        <item m="1" x="313"/>
        <item x="216"/>
        <item x="230"/>
        <item m="1" x="370"/>
        <item m="1" x="529"/>
        <item m="1" x="487"/>
        <item m="1" x="531"/>
        <item m="1" x="401"/>
        <item m="1" x="275"/>
        <item x="80"/>
        <item m="1" x="317"/>
        <item m="1" x="353"/>
        <item m="1" x="271"/>
        <item m="1" x="515"/>
        <item x="186"/>
        <item x="187"/>
        <item x="24"/>
        <item m="1" x="411"/>
        <item x="39"/>
        <item x="42"/>
        <item m="1" x="483"/>
        <item m="1" x="386"/>
        <item m="1" x="287"/>
        <item x="87"/>
        <item m="1" x="545"/>
        <item m="1" x="436"/>
        <item m="1" x="493"/>
        <item m="1" x="394"/>
        <item m="1" x="328"/>
        <item x="154"/>
        <item m="1" x="323"/>
        <item m="1" x="365"/>
        <item m="1" x="263"/>
        <item m="1" x="352"/>
        <item m="1" x="268"/>
        <item m="1" x="480"/>
        <item m="1" x="270"/>
        <item m="1" x="266"/>
        <item m="1" x="363"/>
        <item x="191"/>
        <item x="236"/>
        <item x="227"/>
        <item m="1" x="437"/>
        <item x="150"/>
        <item x="112"/>
        <item m="1" x="343"/>
        <item m="1" x="393"/>
        <item m="1" x="331"/>
        <item m="1" x="525"/>
        <item x="217"/>
        <item x="98"/>
        <item m="1" x="482"/>
        <item x="77"/>
        <item m="1" x="459"/>
        <item m="1" x="316"/>
        <item m="1" x="305"/>
        <item m="1" x="358"/>
        <item m="1" x="329"/>
        <item x="107"/>
        <item x="11"/>
        <item m="1" x="347"/>
        <item m="1" x="346"/>
        <item m="1" x="535"/>
        <item x="253"/>
        <item m="1" x="296"/>
        <item m="1" x="380"/>
        <item x="166"/>
        <item x="20"/>
        <item m="1" x="378"/>
        <item x="90"/>
        <item x="92"/>
        <item x="161"/>
        <item x="94"/>
        <item m="1" x="516"/>
        <item x="134"/>
        <item x="100"/>
        <item m="1" x="466"/>
        <item m="1" x="375"/>
        <item x="66"/>
        <item m="1" x="449"/>
        <item x="124"/>
        <item x="200"/>
        <item x="129"/>
        <item m="1" x="385"/>
        <item x="110"/>
        <item x="155"/>
        <item m="1" x="488"/>
        <item x="164"/>
        <item x="249"/>
        <item m="1" x="460"/>
        <item x="195"/>
        <item m="1" x="274"/>
        <item m="1" x="519"/>
        <item m="1" x="258"/>
        <item m="1" x="473"/>
        <item x="211"/>
        <item m="1" x="494"/>
        <item x="101"/>
        <item m="1" x="302"/>
        <item x="108"/>
        <item m="1" x="527"/>
        <item m="1" x="485"/>
        <item m="1" x="438"/>
        <item m="1" x="265"/>
        <item m="1" x="383"/>
        <item m="1" x="399"/>
        <item x="214"/>
        <item m="1" x="335"/>
        <item x="172"/>
        <item m="1" x="537"/>
        <item m="1" x="405"/>
        <item m="1" x="339"/>
        <item m="1" x="433"/>
        <item x="256"/>
        <item x="6"/>
        <item m="1" x="451"/>
        <item x="72"/>
        <item m="1" x="280"/>
        <item x="247"/>
        <item m="1" x="301"/>
        <item m="1" x="297"/>
        <item x="64"/>
        <item m="1" x="368"/>
        <item x="120"/>
        <item m="1" x="420"/>
        <item x="229"/>
        <item m="1" x="410"/>
        <item x="174"/>
        <item m="1" x="500"/>
        <item m="1" x="526"/>
        <item m="1" x="479"/>
        <item m="1" x="273"/>
        <item m="1" x="366"/>
        <item x="196"/>
        <item m="1" x="261"/>
        <item m="1" x="447"/>
        <item x="225"/>
        <item x="65"/>
        <item x="213"/>
        <item x="5"/>
        <item m="1" x="478"/>
        <item x="52"/>
        <item x="91"/>
        <item m="1" x="416"/>
        <item x="111"/>
        <item x="148"/>
        <item m="1" x="372"/>
        <item x="74"/>
        <item x="75"/>
        <item m="1" x="424"/>
        <item x="95"/>
        <item x="18"/>
        <item x="125"/>
        <item x="55"/>
        <item m="1" x="326"/>
        <item m="1" x="491"/>
        <item m="1" x="425"/>
        <item x="114"/>
        <item m="1" x="434"/>
        <item m="1" x="314"/>
        <item m="1" x="342"/>
        <item x="12"/>
        <item x="19"/>
        <item x="30"/>
        <item x="32"/>
        <item x="33"/>
        <item x="35"/>
        <item x="62"/>
        <item x="67"/>
        <item m="1" x="332"/>
        <item m="1" x="432"/>
        <item x="79"/>
        <item x="102"/>
        <item x="103"/>
        <item x="105"/>
        <item x="109"/>
        <item x="113"/>
        <item x="116"/>
        <item x="117"/>
        <item x="118"/>
        <item x="121"/>
        <item x="123"/>
        <item x="126"/>
        <item x="127"/>
        <item x="128"/>
        <item x="135"/>
        <item x="137"/>
        <item x="142"/>
        <item x="143"/>
        <item x="144"/>
        <item x="146"/>
        <item x="149"/>
        <item x="151"/>
        <item x="153"/>
        <item x="158"/>
        <item x="159"/>
        <item x="160"/>
        <item x="162"/>
        <item x="163"/>
        <item m="1" x="359"/>
        <item x="167"/>
        <item x="168"/>
        <item x="171"/>
        <item x="173"/>
        <item x="176"/>
        <item x="178"/>
        <item x="73"/>
        <item x="184"/>
        <item x="185"/>
        <item x="188"/>
        <item x="190"/>
        <item x="192"/>
        <item m="1" x="486"/>
        <item x="194"/>
        <item x="197"/>
        <item x="198"/>
        <item x="199"/>
        <item x="201"/>
        <item x="202"/>
        <item x="203"/>
        <item x="206"/>
        <item x="207"/>
        <item x="212"/>
        <item x="218"/>
        <item x="221"/>
        <item x="222"/>
        <item x="223"/>
        <item x="224"/>
        <item x="226"/>
        <item x="228"/>
        <item x="231"/>
        <item x="232"/>
        <item x="233"/>
        <item x="234"/>
        <item x="235"/>
        <item x="238"/>
        <item x="239"/>
        <item x="240"/>
        <item x="242"/>
        <item x="243"/>
        <item x="244"/>
        <item x="245"/>
        <item x="246"/>
        <item x="248"/>
        <item x="251"/>
        <item x="252"/>
        <item x="254"/>
        <item x="255"/>
        <item x="257"/>
        <item x="61"/>
        <item x="193"/>
        <item x="241"/>
        <item x="45"/>
        <item x="70"/>
        <item x="71"/>
        <item x="209"/>
      </items>
    </pivotField>
    <pivotField compact="0" outline="0" subtotalTop="0" showAll="0" includeNewItemsInFilter="1">
      <items count="934">
        <item m="1" x="748"/>
        <item x="48"/>
        <item m="1" x="527"/>
        <item m="1" x="608"/>
        <item m="1" x="816"/>
        <item m="1" x="628"/>
        <item m="1" x="802"/>
        <item m="1" x="798"/>
        <item m="1" x="795"/>
        <item m="1" x="621"/>
        <item m="1" x="497"/>
        <item m="1" x="566"/>
        <item m="1" x="895"/>
        <item m="1" x="536"/>
        <item m="1" x="571"/>
        <item m="1" x="809"/>
        <item x="104"/>
        <item m="1" x="774"/>
        <item m="1" x="868"/>
        <item m="1" x="926"/>
        <item m="1" x="781"/>
        <item m="1" x="646"/>
        <item m="1" x="609"/>
        <item m="1" x="833"/>
        <item x="140"/>
        <item m="1" x="531"/>
        <item x="180"/>
        <item m="1" x="767"/>
        <item m="1" x="852"/>
        <item m="1" x="755"/>
        <item m="1" x="524"/>
        <item m="1" x="480"/>
        <item m="1" x="606"/>
        <item x="80"/>
        <item m="1" x="372"/>
        <item m="1" x="746"/>
        <item m="1" x="537"/>
        <item m="1" x="818"/>
        <item m="1" x="554"/>
        <item m="1" x="575"/>
        <item m="1" x="810"/>
        <item m="1" x="918"/>
        <item x="124"/>
        <item m="1" x="410"/>
        <item x="39"/>
        <item x="283"/>
        <item m="1" x="747"/>
        <item m="1" x="600"/>
        <item m="1" x="452"/>
        <item m="1" x="557"/>
        <item m="1" x="638"/>
        <item m="1" x="817"/>
        <item m="1" x="808"/>
        <item m="1" x="647"/>
        <item m="1" x="743"/>
        <item m="1" x="538"/>
        <item m="1" x="401"/>
        <item m="1" x="920"/>
        <item m="1" x="565"/>
        <item m="1" x="381"/>
        <item m="1" x="779"/>
        <item m="1" x="618"/>
        <item x="50"/>
        <item m="1" x="532"/>
        <item m="1" x="576"/>
        <item x="109"/>
        <item m="1" x="583"/>
        <item m="1" x="919"/>
        <item m="1" x="712"/>
        <item m="1" x="482"/>
        <item m="1" x="526"/>
        <item m="1" x="860"/>
        <item x="8"/>
        <item m="1" x="489"/>
        <item m="1" x="444"/>
        <item m="1" x="640"/>
        <item m="1" x="666"/>
        <item m="1" x="928"/>
        <item m="1" x="913"/>
        <item m="1" x="445"/>
        <item m="1" x="914"/>
        <item m="1" x="791"/>
        <item m="1" x="496"/>
        <item x="247"/>
        <item m="1" x="511"/>
        <item x="100"/>
        <item m="1" x="815"/>
        <item m="1" x="434"/>
        <item m="1" x="775"/>
        <item x="184"/>
        <item m="1" x="539"/>
        <item x="5"/>
        <item m="1" x="540"/>
        <item m="1" x="670"/>
        <item m="1" x="757"/>
        <item m="1" x="362"/>
        <item m="1" x="829"/>
        <item m="1" x="871"/>
        <item m="1" x="475"/>
        <item m="1" x="457"/>
        <item m="1" x="636"/>
        <item m="1" x="910"/>
        <item m="1" x="479"/>
        <item m="1" x="900"/>
        <item m="1" x="627"/>
        <item x="170"/>
        <item m="1" x="545"/>
        <item x="253"/>
        <item x="235"/>
        <item m="1" x="653"/>
        <item m="1" x="693"/>
        <item x="237"/>
        <item x="77"/>
        <item m="1" x="470"/>
        <item m="1" x="493"/>
        <item m="1" x="667"/>
        <item m="1" x="418"/>
        <item x="240"/>
        <item m="1" x="411"/>
        <item m="1" x="473"/>
        <item x="90"/>
        <item m="1" x="675"/>
        <item x="299"/>
        <item x="301"/>
        <item m="1" x="464"/>
        <item m="1" x="703"/>
        <item m="1" x="727"/>
        <item m="1" x="623"/>
        <item m="1" x="672"/>
        <item m="1" x="902"/>
        <item m="1" x="931"/>
        <item x="138"/>
        <item m="1" x="687"/>
        <item m="1" x="619"/>
        <item m="1" x="853"/>
        <item m="1" x="594"/>
        <item m="1" x="863"/>
        <item m="1" x="887"/>
        <item m="1" x="658"/>
        <item m="1" x="535"/>
        <item m="1" x="784"/>
        <item m="1" x="458"/>
        <item m="1" x="877"/>
        <item m="1" x="582"/>
        <item x="254"/>
        <item m="1" x="500"/>
        <item m="1" x="612"/>
        <item m="1" x="717"/>
        <item m="1" x="402"/>
        <item m="1" x="901"/>
        <item m="1" x="616"/>
        <item m="1" x="544"/>
        <item m="1" x="707"/>
        <item m="1" x="607"/>
        <item m="1" x="865"/>
        <item x="76"/>
        <item m="1" x="805"/>
        <item m="1" x="611"/>
        <item m="1" x="368"/>
        <item m="1" x="435"/>
        <item m="1" x="881"/>
        <item m="1" x="596"/>
        <item m="1" x="888"/>
        <item m="1" x="754"/>
        <item x="20"/>
        <item m="1" x="383"/>
        <item x="29"/>
        <item x="11"/>
        <item m="1" x="788"/>
        <item m="1" x="705"/>
        <item m="1" x="525"/>
        <item m="1" x="421"/>
        <item m="1" x="733"/>
        <item m="1" x="614"/>
        <item m="1" x="546"/>
        <item x="47"/>
        <item m="1" x="655"/>
        <item x="278"/>
        <item m="1" x="547"/>
        <item m="1" x="891"/>
        <item x="75"/>
        <item m="1" x="744"/>
        <item m="1" x="589"/>
        <item x="229"/>
        <item m="1" x="466"/>
        <item m="1" x="622"/>
        <item m="1" x="796"/>
        <item x="219"/>
        <item m="1" x="648"/>
        <item m="1" x="599"/>
        <item x="248"/>
        <item m="1" x="873"/>
        <item m="1" x="456"/>
        <item m="1" x="753"/>
        <item m="1" x="854"/>
        <item m="1" x="764"/>
        <item m="1" x="560"/>
        <item m="1" x="925"/>
        <item m="1" x="660"/>
        <item m="1" x="598"/>
        <item m="1" x="468"/>
        <item m="1" x="709"/>
        <item m="1" x="615"/>
        <item m="1" x="828"/>
        <item m="1" x="851"/>
        <item x="27"/>
        <item m="1" x="406"/>
        <item m="1" x="462"/>
        <item m="1" x="413"/>
        <item m="1" x="485"/>
        <item x="135"/>
        <item m="1" x="861"/>
        <item m="1" x="369"/>
        <item x="0"/>
        <item m="1" x="721"/>
        <item m="1" x="927"/>
        <item m="1" x="513"/>
        <item m="1" x="843"/>
        <item m="1" x="597"/>
        <item m="1" x="814"/>
        <item x="105"/>
        <item x="92"/>
        <item m="1" x="735"/>
        <item m="1" x="363"/>
        <item m="1" x="760"/>
        <item m="1" x="645"/>
        <item m="1" x="845"/>
        <item m="1" x="393"/>
        <item m="1" x="869"/>
        <item m="1" x="907"/>
        <item m="1" x="477"/>
        <item m="1" x="838"/>
        <item m="1" x="380"/>
        <item m="1" x="723"/>
        <item m="1" x="520"/>
        <item m="1" x="396"/>
        <item m="1" x="404"/>
        <item x="25"/>
        <item m="1" x="543"/>
        <item m="1" x="494"/>
        <item x="89"/>
        <item m="1" x="716"/>
        <item m="1" x="416"/>
        <item m="1" x="832"/>
        <item m="1" x="766"/>
        <item x="108"/>
        <item m="1" x="382"/>
        <item m="1" x="897"/>
        <item m="1" x="548"/>
        <item m="1" x="875"/>
        <item m="1" x="399"/>
        <item m="1" x="669"/>
        <item m="1" x="550"/>
        <item x="21"/>
        <item m="1" x="812"/>
        <item m="1" x="702"/>
        <item m="1" x="447"/>
        <item x="73"/>
        <item m="1" x="722"/>
        <item m="1" x="602"/>
        <item m="1" x="626"/>
        <item m="1" x="715"/>
        <item m="1" x="740"/>
        <item m="1" x="423"/>
        <item m="1" x="625"/>
        <item m="1" x="465"/>
        <item m="1" x="528"/>
        <item m="1" x="503"/>
        <item m="1" x="431"/>
        <item m="1" x="624"/>
        <item m="1" x="630"/>
        <item m="1" x="487"/>
        <item m="1" x="385"/>
        <item m="1" x="454"/>
        <item m="1" x="911"/>
        <item m="1" x="745"/>
        <item x="101"/>
        <item m="1" x="778"/>
        <item m="1" x="631"/>
        <item m="1" x="652"/>
        <item m="1" x="424"/>
        <item m="1" x="737"/>
        <item m="1" x="686"/>
        <item m="1" x="492"/>
        <item m="1" x="905"/>
        <item m="1" x="695"/>
        <item m="1" x="650"/>
        <item m="1" x="790"/>
        <item m="1" x="872"/>
        <item m="1" x="585"/>
        <item m="1" x="415"/>
        <item m="1" x="783"/>
        <item m="1" x="397"/>
        <item x="298"/>
        <item m="1" x="506"/>
        <item m="1" x="922"/>
        <item m="1" x="876"/>
        <item m="1" x="508"/>
        <item m="1" x="429"/>
        <item m="1" x="870"/>
        <item m="1" x="509"/>
        <item m="1" x="422"/>
        <item m="1" x="398"/>
        <item m="1" x="610"/>
        <item m="1" x="505"/>
        <item m="1" x="898"/>
        <item m="1" x="738"/>
        <item m="1" x="679"/>
        <item m="1" x="427"/>
        <item m="1" x="491"/>
        <item m="1" x="414"/>
        <item m="1" x="408"/>
        <item x="69"/>
        <item m="1" x="859"/>
        <item x="329"/>
        <item m="1" x="822"/>
        <item m="1" x="451"/>
        <item m="1" x="590"/>
        <item m="1" x="446"/>
        <item m="1" x="674"/>
        <item m="1" x="364"/>
        <item m="1" x="562"/>
        <item m="1" x="792"/>
        <item m="1" x="654"/>
        <item m="1" x="671"/>
        <item m="1" x="578"/>
        <item m="1" x="903"/>
        <item x="151"/>
        <item m="1" x="570"/>
        <item m="1" x="552"/>
        <item m="1" x="530"/>
        <item x="214"/>
        <item m="1" x="685"/>
        <item m="1" x="837"/>
        <item m="1" x="642"/>
        <item m="1" x="773"/>
        <item m="1" x="459"/>
        <item m="1" x="581"/>
        <item m="1" x="889"/>
        <item m="1" x="593"/>
        <item m="1" x="389"/>
        <item m="1" x="417"/>
        <item m="1" x="541"/>
        <item m="1" x="706"/>
        <item m="1" x="403"/>
        <item m="1" x="561"/>
        <item m="1" x="668"/>
        <item m="1" x="519"/>
        <item m="1" x="629"/>
        <item x="260"/>
        <item m="1" x="849"/>
        <item m="1" x="584"/>
        <item m="1" x="553"/>
        <item m="1" x="591"/>
        <item m="1" x="504"/>
        <item m="1" x="366"/>
        <item m="1" x="718"/>
        <item m="1" x="551"/>
        <item m="1" x="785"/>
        <item m="1" x="726"/>
        <item m="1" x="823"/>
        <item m="1" x="433"/>
        <item x="292"/>
        <item m="1" x="517"/>
        <item m="1" x="797"/>
        <item m="1" x="720"/>
        <item m="1" x="752"/>
        <item x="117"/>
        <item m="1" x="826"/>
        <item m="1" x="820"/>
        <item m="1" x="409"/>
        <item m="1" x="834"/>
        <item m="1" x="587"/>
        <item x="60"/>
        <item m="1" x="758"/>
        <item x="41"/>
        <item x="42"/>
        <item m="1" x="759"/>
        <item m="1" x="882"/>
        <item m="1" x="866"/>
        <item x="49"/>
        <item x="74"/>
        <item m="1" x="711"/>
        <item m="1" x="688"/>
        <item m="1" x="469"/>
        <item m="1" x="373"/>
        <item m="1" x="484"/>
        <item x="330"/>
        <item m="1" x="678"/>
        <item m="1" x="360"/>
        <item x="218"/>
        <item m="1" x="824"/>
        <item m="1" x="879"/>
        <item m="1" x="890"/>
        <item m="1" x="605"/>
        <item m="1" x="885"/>
        <item m="1" x="801"/>
        <item x="165"/>
        <item x="14"/>
        <item m="1" x="916"/>
        <item m="1" x="371"/>
        <item x="10"/>
        <item m="1" x="472"/>
        <item m="1" x="450"/>
        <item m="1" x="724"/>
        <item m="1" x="908"/>
        <item m="1" x="804"/>
        <item m="1" x="437"/>
        <item m="1" x="358"/>
        <item m="1" x="892"/>
        <item m="1" x="858"/>
        <item m="1" x="388"/>
        <item m="1" x="633"/>
        <item m="1" x="490"/>
        <item m="1" x="856"/>
        <item m="1" x="710"/>
        <item m="1" x="749"/>
        <item m="1" x="732"/>
        <item m="1" x="613"/>
        <item m="1" x="848"/>
        <item m="1" x="376"/>
        <item m="1" x="521"/>
        <item m="1" x="793"/>
        <item m="1" x="932"/>
        <item m="1" x="768"/>
        <item m="1" x="930"/>
        <item m="1" x="438"/>
        <item m="1" x="430"/>
        <item m="1" x="377"/>
        <item m="1" x="499"/>
        <item x="336"/>
        <item m="1" x="692"/>
        <item m="1" x="510"/>
        <item x="113"/>
        <item m="1" x="476"/>
        <item m="1" x="665"/>
        <item x="116"/>
        <item m="1" x="819"/>
        <item m="1" x="632"/>
        <item m="1" x="426"/>
        <item m="1" x="580"/>
        <item m="1" x="821"/>
        <item m="1" x="394"/>
        <item m="1" x="659"/>
        <item m="1" x="811"/>
        <item m="1" x="701"/>
        <item m="1" x="577"/>
        <item x="258"/>
        <item m="1" x="691"/>
        <item m="1" x="769"/>
        <item m="1" x="483"/>
        <item m="1" x="794"/>
        <item m="1" x="867"/>
        <item m="1" x="719"/>
        <item m="1" x="419"/>
        <item m="1" x="573"/>
        <item m="1" x="455"/>
        <item m="1" x="592"/>
        <item x="279"/>
        <item m="1" x="391"/>
        <item x="313"/>
        <item m="1" x="501"/>
        <item m="1" x="514"/>
        <item x="302"/>
        <item m="1" x="899"/>
        <item m="1" x="386"/>
        <item m="1" x="569"/>
        <item m="1" x="378"/>
        <item x="356"/>
        <item m="1" x="739"/>
        <item m="1" x="742"/>
        <item m="1" x="893"/>
        <item m="1" x="844"/>
        <item m="1" x="787"/>
        <item m="1" x="367"/>
        <item x="3"/>
        <item x="12"/>
        <item m="1" x="595"/>
        <item x="22"/>
        <item m="1" x="896"/>
        <item m="1" x="924"/>
        <item m="1" x="874"/>
        <item x="45"/>
        <item m="1" x="850"/>
        <item m="1" x="917"/>
        <item m="1" x="708"/>
        <item m="1" x="800"/>
        <item m="1" x="467"/>
        <item m="1" x="432"/>
        <item m="1" x="549"/>
        <item m="1" x="405"/>
        <item m="1" x="862"/>
        <item m="1" x="803"/>
        <item m="1" x="864"/>
        <item m="1" x="904"/>
        <item x="72"/>
        <item x="78"/>
        <item x="79"/>
        <item x="82"/>
        <item x="83"/>
        <item x="139"/>
        <item x="87"/>
        <item m="1" x="915"/>
        <item m="1" x="729"/>
        <item m="1" x="831"/>
        <item x="133"/>
        <item m="1" x="789"/>
        <item m="1" x="649"/>
        <item x="331"/>
        <item m="1" x="713"/>
        <item m="1" x="384"/>
        <item m="1" x="880"/>
        <item m="1" x="471"/>
        <item x="236"/>
        <item x="234"/>
        <item x="239"/>
        <item m="1" x="529"/>
        <item m="1" x="515"/>
        <item m="1" x="656"/>
        <item m="1" x="498"/>
        <item x="183"/>
        <item x="211"/>
        <item m="1" x="556"/>
        <item m="1" x="690"/>
        <item x="225"/>
        <item m="1" x="725"/>
        <item m="1" x="772"/>
        <item m="1" x="842"/>
        <item m="1" x="522"/>
        <item m="1" x="361"/>
        <item m="1" x="379"/>
        <item m="1" x="841"/>
        <item m="1" x="657"/>
        <item x="226"/>
        <item x="221"/>
        <item m="1" x="542"/>
        <item x="130"/>
        <item m="1" x="502"/>
        <item m="1" x="442"/>
        <item x="97"/>
        <item m="1" x="555"/>
        <item m="1" x="857"/>
        <item m="1" x="704"/>
        <item m="1" x="392"/>
        <item m="1" x="777"/>
        <item m="1" x="572"/>
        <item m="1" x="375"/>
        <item m="1" x="813"/>
        <item m="1" x="620"/>
        <item m="1" x="680"/>
        <item m="1" x="664"/>
        <item m="1" x="639"/>
        <item m="1" x="929"/>
        <item m="1" x="827"/>
        <item m="1" x="440"/>
        <item m="1" x="533"/>
        <item m="1" x="425"/>
        <item m="1" x="906"/>
        <item m="1" x="641"/>
        <item m="1" x="682"/>
        <item x="249"/>
        <item m="1" x="730"/>
        <item m="1" x="673"/>
        <item m="1" x="400"/>
        <item m="1" x="563"/>
        <item m="1" x="453"/>
        <item m="1" x="428"/>
        <item m="1" x="568"/>
        <item m="1" x="574"/>
        <item m="1" x="486"/>
        <item m="1" x="488"/>
        <item x="273"/>
        <item x="282"/>
        <item m="1" x="407"/>
        <item m="1" x="603"/>
        <item m="1" x="886"/>
        <item m="1" x="439"/>
        <item m="1" x="736"/>
        <item m="1" x="436"/>
        <item m="1" x="751"/>
        <item x="354"/>
        <item m="1" x="923"/>
        <item x="293"/>
        <item m="1" x="780"/>
        <item m="1" x="518"/>
        <item m="1" x="387"/>
        <item m="1" x="441"/>
        <item m="1" x="750"/>
        <item m="1" x="390"/>
        <item m="1" x="558"/>
        <item m="1" x="830"/>
        <item m="1" x="696"/>
        <item m="1" x="883"/>
        <item m="1" x="512"/>
        <item m="1" x="661"/>
        <item m="1" x="474"/>
        <item x="322"/>
        <item x="323"/>
        <item m="1" x="840"/>
        <item m="1" x="782"/>
        <item m="1" x="637"/>
        <item x="1"/>
        <item x="2"/>
        <item x="4"/>
        <item x="24"/>
        <item m="1" x="516"/>
        <item m="1" x="644"/>
        <item m="1" x="635"/>
        <item x="43"/>
        <item x="44"/>
        <item m="1" x="463"/>
        <item x="68"/>
        <item x="58"/>
        <item m="1" x="634"/>
        <item x="59"/>
        <item x="70"/>
        <item x="71"/>
        <item x="81"/>
        <item x="84"/>
        <item x="85"/>
        <item x="86"/>
        <item x="191"/>
        <item m="1" x="700"/>
        <item m="1" x="699"/>
        <item x="194"/>
        <item x="123"/>
        <item m="1" x="734"/>
        <item x="131"/>
        <item x="132"/>
        <item m="1" x="894"/>
        <item x="332"/>
        <item m="1" x="420"/>
        <item m="1" x="586"/>
        <item m="1" x="370"/>
        <item m="1" x="697"/>
        <item m="1" x="448"/>
        <item x="143"/>
        <item x="144"/>
        <item x="145"/>
        <item x="166"/>
        <item m="1" x="677"/>
        <item m="1" x="835"/>
        <item x="238"/>
        <item m="1" x="807"/>
        <item x="231"/>
        <item m="1" x="765"/>
        <item x="176"/>
        <item x="169"/>
        <item m="1" x="662"/>
        <item m="1" x="564"/>
        <item m="1" x="839"/>
        <item m="1" x="714"/>
        <item m="1" x="741"/>
        <item m="1" x="771"/>
        <item m="1" x="762"/>
        <item m="1" x="689"/>
        <item m="1" x="365"/>
        <item m="1" x="588"/>
        <item m="1" x="676"/>
        <item m="1" x="763"/>
        <item m="1" x="663"/>
        <item x="198"/>
        <item x="213"/>
        <item x="220"/>
        <item m="1" x="443"/>
        <item m="1" x="855"/>
        <item m="1" x="683"/>
        <item m="1" x="604"/>
        <item x="98"/>
        <item x="99"/>
        <item m="1" x="846"/>
        <item x="111"/>
        <item m="1" x="643"/>
        <item m="1" x="507"/>
        <item m="1" x="449"/>
        <item m="1" x="756"/>
        <item m="1" x="559"/>
        <item x="256"/>
        <item m="1" x="761"/>
        <item x="263"/>
        <item m="1" x="909"/>
        <item m="1" x="495"/>
        <item m="1" x="601"/>
        <item m="1" x="478"/>
        <item m="1" x="651"/>
        <item m="1" x="728"/>
        <item m="1" x="684"/>
        <item m="1" x="523"/>
        <item m="1" x="878"/>
        <item x="31"/>
        <item x="32"/>
        <item m="1" x="921"/>
        <item x="67"/>
        <item m="1" x="786"/>
        <item x="129"/>
        <item x="328"/>
        <item m="1" x="481"/>
        <item m="1" x="698"/>
        <item x="339"/>
        <item x="345"/>
        <item m="1" x="912"/>
        <item x="346"/>
        <item m="1" x="681"/>
        <item m="1" x="412"/>
        <item m="1" x="825"/>
        <item x="94"/>
        <item m="1" x="461"/>
        <item m="1" x="884"/>
        <item x="114"/>
        <item x="115"/>
        <item m="1" x="847"/>
        <item m="1" x="799"/>
        <item x="106"/>
        <item m="1" x="776"/>
        <item x="246"/>
        <item m="1" x="770"/>
        <item m="1" x="395"/>
        <item m="1" x="694"/>
        <item x="274"/>
        <item m="1" x="806"/>
        <item x="276"/>
        <item m="1" x="567"/>
        <item m="1" x="534"/>
        <item m="1" x="731"/>
        <item m="1" x="579"/>
        <item m="1" x="836"/>
        <item m="1" x="374"/>
        <item x="128"/>
        <item m="1" x="617"/>
        <item x="6"/>
        <item x="7"/>
        <item x="13"/>
        <item x="15"/>
        <item x="16"/>
        <item x="17"/>
        <item x="18"/>
        <item x="19"/>
        <item x="23"/>
        <item x="26"/>
        <item x="28"/>
        <item x="30"/>
        <item x="33"/>
        <item x="34"/>
        <item x="35"/>
        <item x="36"/>
        <item x="37"/>
        <item x="38"/>
        <item x="40"/>
        <item x="51"/>
        <item x="52"/>
        <item x="53"/>
        <item x="54"/>
        <item x="55"/>
        <item x="56"/>
        <item x="57"/>
        <item x="62"/>
        <item x="63"/>
        <item x="64"/>
        <item x="65"/>
        <item x="66"/>
        <item x="88"/>
        <item x="93"/>
        <item x="95"/>
        <item m="1" x="359"/>
        <item x="96"/>
        <item x="102"/>
        <item x="103"/>
        <item x="107"/>
        <item x="110"/>
        <item x="112"/>
        <item x="118"/>
        <item x="119"/>
        <item x="120"/>
        <item x="121"/>
        <item x="122"/>
        <item x="125"/>
        <item x="126"/>
        <item x="127"/>
        <item x="134"/>
        <item x="136"/>
        <item x="137"/>
        <item x="141"/>
        <item x="142"/>
        <item m="1" x="460"/>
        <item x="146"/>
        <item x="147"/>
        <item x="148"/>
        <item x="149"/>
        <item x="150"/>
        <item x="152"/>
        <item x="153"/>
        <item x="154"/>
        <item x="155"/>
        <item x="156"/>
        <item x="157"/>
        <item x="158"/>
        <item x="159"/>
        <item x="160"/>
        <item x="161"/>
        <item x="162"/>
        <item x="163"/>
        <item x="164"/>
        <item x="167"/>
        <item x="168"/>
        <item x="171"/>
        <item x="172"/>
        <item x="173"/>
        <item x="174"/>
        <item x="175"/>
        <item x="177"/>
        <item x="178"/>
        <item x="179"/>
        <item x="181"/>
        <item x="182"/>
        <item x="185"/>
        <item x="186"/>
        <item x="187"/>
        <item x="188"/>
        <item x="189"/>
        <item x="190"/>
        <item x="192"/>
        <item x="193"/>
        <item x="195"/>
        <item x="196"/>
        <item x="199"/>
        <item x="200"/>
        <item x="201"/>
        <item x="202"/>
        <item x="203"/>
        <item x="204"/>
        <item x="205"/>
        <item x="206"/>
        <item x="207"/>
        <item x="208"/>
        <item x="209"/>
        <item x="210"/>
        <item x="212"/>
        <item x="215"/>
        <item x="216"/>
        <item x="217"/>
        <item x="222"/>
        <item x="223"/>
        <item x="224"/>
        <item x="227"/>
        <item x="228"/>
        <item x="230"/>
        <item x="232"/>
        <item x="241"/>
        <item x="242"/>
        <item x="243"/>
        <item x="244"/>
        <item x="245"/>
        <item x="251"/>
        <item x="252"/>
        <item x="255"/>
        <item x="257"/>
        <item x="259"/>
        <item x="261"/>
        <item x="262"/>
        <item x="264"/>
        <item x="265"/>
        <item x="266"/>
        <item x="267"/>
        <item x="268"/>
        <item x="269"/>
        <item x="270"/>
        <item x="271"/>
        <item x="272"/>
        <item x="275"/>
        <item x="277"/>
        <item x="280"/>
        <item x="281"/>
        <item x="284"/>
        <item x="285"/>
        <item x="286"/>
        <item x="287"/>
        <item x="288"/>
        <item x="289"/>
        <item x="290"/>
        <item x="291"/>
        <item x="294"/>
        <item x="295"/>
        <item x="296"/>
        <item x="297"/>
        <item x="300"/>
        <item x="303"/>
        <item x="304"/>
        <item x="306"/>
        <item x="307"/>
        <item x="308"/>
        <item x="309"/>
        <item x="310"/>
        <item x="311"/>
        <item x="312"/>
        <item x="314"/>
        <item x="315"/>
        <item x="316"/>
        <item x="317"/>
        <item x="318"/>
        <item x="319"/>
        <item x="320"/>
        <item x="321"/>
        <item x="324"/>
        <item x="325"/>
        <item x="326"/>
        <item x="327"/>
        <item x="333"/>
        <item x="334"/>
        <item x="335"/>
        <item x="337"/>
        <item x="338"/>
        <item x="340"/>
        <item x="341"/>
        <item x="342"/>
        <item x="343"/>
        <item x="344"/>
        <item x="347"/>
        <item x="348"/>
        <item x="349"/>
        <item x="350"/>
        <item x="351"/>
        <item x="352"/>
        <item x="353"/>
        <item x="355"/>
        <item x="357"/>
        <item x="9"/>
        <item x="46"/>
        <item x="61"/>
        <item x="91"/>
        <item x="197"/>
        <item x="233"/>
        <item x="250"/>
        <item x="305"/>
        <item t="default"/>
      </items>
    </pivotField>
    <pivotField axis="axisRow" compact="0" outline="0" subtotalTop="0" showAll="0" includeNewItemsInFilter="1">
      <items count="7">
        <item x="2"/>
        <item m="1" x="5"/>
        <item x="4"/>
        <item x="0"/>
        <item x="1"/>
        <item x="3"/>
        <item t="default"/>
      </items>
    </pivotField>
    <pivotField compact="0" outline="0" subtotalTop="0" showAll="0" includeNewItemsInFilter="1"/>
    <pivotField compact="0" outline="0" subtotalTop="0" showAll="0" includeNewItemsInFilter="1" defaultSubtotal="0"/>
    <pivotField compact="0" outline="0" showAll="0" defaultSubtotal="0"/>
    <pivotField compact="0" outline="0" showAll="0" defaultSubtotal="0"/>
    <pivotField dataField="1" compact="0" outline="0" subtotalTop="0" showAll="0" includeNewItemsInFilter="1"/>
  </pivotFields>
  <rowFields count="3">
    <field x="2"/>
    <field x="7"/>
    <field x="3"/>
  </rowFields>
  <rowItems count="72">
    <i>
      <x v="1"/>
      <x/>
      <x v="11"/>
    </i>
    <i r="2">
      <x v="14"/>
    </i>
    <i r="2">
      <x v="18"/>
    </i>
    <i r="2">
      <x v="19"/>
    </i>
    <i r="2">
      <x v="23"/>
    </i>
    <i r="2">
      <x v="28"/>
    </i>
    <i r="2">
      <x v="30"/>
    </i>
    <i r="2">
      <x v="35"/>
    </i>
    <i r="2">
      <x v="46"/>
    </i>
    <i t="default" r="1">
      <x/>
    </i>
    <i r="1">
      <x v="3"/>
      <x v="14"/>
    </i>
    <i r="2">
      <x v="19"/>
    </i>
    <i r="2">
      <x v="23"/>
    </i>
    <i r="2">
      <x v="28"/>
    </i>
    <i r="2">
      <x v="30"/>
    </i>
    <i r="2">
      <x v="35"/>
    </i>
    <i r="2">
      <x v="36"/>
    </i>
    <i t="default" r="1">
      <x v="3"/>
    </i>
    <i r="1">
      <x v="4"/>
      <x v="5"/>
    </i>
    <i r="2">
      <x v="13"/>
    </i>
    <i r="2">
      <x v="14"/>
    </i>
    <i r="2">
      <x v="18"/>
    </i>
    <i r="2">
      <x v="19"/>
    </i>
    <i r="2">
      <x v="22"/>
    </i>
    <i r="2">
      <x v="23"/>
    </i>
    <i r="2">
      <x v="24"/>
    </i>
    <i r="2">
      <x v="26"/>
    </i>
    <i r="2">
      <x v="27"/>
    </i>
    <i r="2">
      <x v="28"/>
    </i>
    <i r="2">
      <x v="30"/>
    </i>
    <i r="2">
      <x v="35"/>
    </i>
    <i r="2">
      <x v="36"/>
    </i>
    <i r="2">
      <x v="46"/>
    </i>
    <i r="2">
      <x v="52"/>
    </i>
    <i r="2">
      <x v="53"/>
    </i>
    <i r="2">
      <x v="54"/>
    </i>
    <i r="2">
      <x v="55"/>
    </i>
    <i r="2">
      <x v="56"/>
    </i>
    <i r="2">
      <x v="57"/>
    </i>
    <i r="2">
      <x v="58"/>
    </i>
    <i r="2">
      <x v="59"/>
    </i>
    <i r="2">
      <x v="61"/>
    </i>
    <i t="default" r="1">
      <x v="4"/>
    </i>
    <i t="default">
      <x v="1"/>
    </i>
    <i>
      <x v="2"/>
      <x v="2"/>
      <x v="1"/>
    </i>
    <i r="2">
      <x v="3"/>
    </i>
    <i r="2">
      <x v="6"/>
    </i>
    <i r="2">
      <x v="7"/>
    </i>
    <i r="2">
      <x v="8"/>
    </i>
    <i r="2">
      <x v="10"/>
    </i>
    <i r="2">
      <x v="12"/>
    </i>
    <i r="2">
      <x v="15"/>
    </i>
    <i r="2">
      <x v="20"/>
    </i>
    <i r="2">
      <x v="21"/>
    </i>
    <i r="2">
      <x v="25"/>
    </i>
    <i r="2">
      <x v="29"/>
    </i>
    <i r="2">
      <x v="31"/>
    </i>
    <i r="2">
      <x v="32"/>
    </i>
    <i r="2">
      <x v="34"/>
    </i>
    <i r="2">
      <x v="37"/>
    </i>
    <i r="2">
      <x v="38"/>
    </i>
    <i r="2">
      <x v="43"/>
    </i>
    <i r="2">
      <x v="44"/>
    </i>
    <i r="2">
      <x v="47"/>
    </i>
    <i r="2">
      <x v="48"/>
    </i>
    <i r="2">
      <x v="49"/>
    </i>
    <i r="2">
      <x v="50"/>
    </i>
    <i r="2">
      <x v="60"/>
    </i>
    <i r="2">
      <x v="62"/>
    </i>
    <i t="default" r="1">
      <x v="2"/>
    </i>
    <i t="default">
      <x v="2"/>
    </i>
    <i t="grand">
      <x/>
    </i>
  </rowItems>
  <colFields count="1">
    <field x="4"/>
  </colFields>
  <colItems count="12">
    <i>
      <x v="1"/>
    </i>
    <i>
      <x v="2"/>
    </i>
    <i>
      <x v="3"/>
    </i>
    <i>
      <x v="4"/>
    </i>
    <i>
      <x v="5"/>
    </i>
    <i>
      <x v="6"/>
    </i>
    <i>
      <x v="8"/>
    </i>
    <i>
      <x v="10"/>
    </i>
    <i>
      <x v="11"/>
    </i>
    <i>
      <x v="13"/>
    </i>
    <i>
      <x v="16"/>
    </i>
    <i t="grand">
      <x/>
    </i>
  </colItems>
  <dataFields count="1">
    <dataField name="Sum of Grand Total" fld="12" baseField="0" baseItem="0" numFmtId="2"/>
  </dataFields>
  <formats count="80">
    <format dxfId="80">
      <pivotArea dataOnly="0" outline="0" fieldPosition="0">
        <references count="1">
          <reference field="3" count="0" defaultSubtotal="1"/>
        </references>
      </pivotArea>
    </format>
    <format dxfId="79">
      <pivotArea dataOnly="0" outline="0" fieldPosition="0">
        <references count="1">
          <reference field="3" count="0" defaultSubtotal="1"/>
        </references>
      </pivotArea>
    </format>
    <format dxfId="78">
      <pivotArea dataOnly="0" labelOnly="1" outline="0" fieldPosition="0">
        <references count="1">
          <reference field="3" count="1" defaultSubtotal="1">
            <x v="1"/>
          </reference>
        </references>
      </pivotArea>
    </format>
    <format dxfId="77">
      <pivotArea dataOnly="0" labelOnly="1" outline="0" fieldPosition="0">
        <references count="1">
          <reference field="3" count="1" defaultSubtotal="1">
            <x v="2"/>
          </reference>
        </references>
      </pivotArea>
    </format>
    <format dxfId="76">
      <pivotArea dataOnly="0" labelOnly="1" outline="0" fieldPosition="0">
        <references count="1">
          <reference field="3" count="1" defaultSubtotal="1">
            <x v="3"/>
          </reference>
        </references>
      </pivotArea>
    </format>
    <format dxfId="75">
      <pivotArea dataOnly="0" labelOnly="1" outline="0" fieldPosition="0">
        <references count="1">
          <reference field="3" count="1" defaultSubtotal="1">
            <x v="4"/>
          </reference>
        </references>
      </pivotArea>
    </format>
    <format dxfId="74">
      <pivotArea dataOnly="0" labelOnly="1" outline="0" fieldPosition="0">
        <references count="1">
          <reference field="3" count="1" defaultSubtotal="1">
            <x v="5"/>
          </reference>
        </references>
      </pivotArea>
    </format>
    <format dxfId="73">
      <pivotArea dataOnly="0" labelOnly="1" outline="0" fieldPosition="0">
        <references count="1">
          <reference field="3" count="1" defaultSubtotal="1">
            <x v="6"/>
          </reference>
        </references>
      </pivotArea>
    </format>
    <format dxfId="72">
      <pivotArea dataOnly="0" labelOnly="1" outline="0" fieldPosition="0">
        <references count="1">
          <reference field="3" count="1" defaultSubtotal="1">
            <x v="7"/>
          </reference>
        </references>
      </pivotArea>
    </format>
    <format dxfId="71">
      <pivotArea dataOnly="0" labelOnly="1" outline="0" fieldPosition="0">
        <references count="1">
          <reference field="3" count="1" defaultSubtotal="1">
            <x v="8"/>
          </reference>
        </references>
      </pivotArea>
    </format>
    <format dxfId="70">
      <pivotArea dataOnly="0" labelOnly="1" outline="0" fieldPosition="0">
        <references count="1">
          <reference field="3" count="1" defaultSubtotal="1">
            <x v="9"/>
          </reference>
        </references>
      </pivotArea>
    </format>
    <format dxfId="69">
      <pivotArea dataOnly="0" labelOnly="1" outline="0" fieldPosition="0">
        <references count="1">
          <reference field="3" count="1" defaultSubtotal="1">
            <x v="10"/>
          </reference>
        </references>
      </pivotArea>
    </format>
    <format dxfId="68">
      <pivotArea dataOnly="0" labelOnly="1" outline="0" fieldPosition="0">
        <references count="1">
          <reference field="3" count="1" defaultSubtotal="1">
            <x v="11"/>
          </reference>
        </references>
      </pivotArea>
    </format>
    <format dxfId="67">
      <pivotArea dataOnly="0" labelOnly="1" outline="0" fieldPosition="0">
        <references count="1">
          <reference field="3" count="1" defaultSubtotal="1">
            <x v="12"/>
          </reference>
        </references>
      </pivotArea>
    </format>
    <format dxfId="66">
      <pivotArea dataOnly="0" labelOnly="1" outline="0" fieldPosition="0">
        <references count="1">
          <reference field="3" count="1" defaultSubtotal="1">
            <x v="13"/>
          </reference>
        </references>
      </pivotArea>
    </format>
    <format dxfId="65">
      <pivotArea dataOnly="0" labelOnly="1" outline="0" fieldPosition="0">
        <references count="1">
          <reference field="3" count="1" defaultSubtotal="1">
            <x v="14"/>
          </reference>
        </references>
      </pivotArea>
    </format>
    <format dxfId="64">
      <pivotArea dataOnly="0" labelOnly="1" outline="0" fieldPosition="0">
        <references count="1">
          <reference field="3" count="1" defaultSubtotal="1">
            <x v="15"/>
          </reference>
        </references>
      </pivotArea>
    </format>
    <format dxfId="63">
      <pivotArea dataOnly="0" labelOnly="1" outline="0" fieldPosition="0">
        <references count="1">
          <reference field="3" count="1" defaultSubtotal="1">
            <x v="16"/>
          </reference>
        </references>
      </pivotArea>
    </format>
    <format dxfId="62">
      <pivotArea dataOnly="0" labelOnly="1" outline="0" fieldPosition="0">
        <references count="1">
          <reference field="3" count="1" defaultSubtotal="1">
            <x v="18"/>
          </reference>
        </references>
      </pivotArea>
    </format>
    <format dxfId="61">
      <pivotArea dataOnly="0" labelOnly="1" outline="0" fieldPosition="0">
        <references count="1">
          <reference field="3" count="1" defaultSubtotal="1">
            <x v="19"/>
          </reference>
        </references>
      </pivotArea>
    </format>
    <format dxfId="60">
      <pivotArea dataOnly="0" labelOnly="1" outline="0" fieldPosition="0">
        <references count="1">
          <reference field="3" count="1" defaultSubtotal="1">
            <x v="20"/>
          </reference>
        </references>
      </pivotArea>
    </format>
    <format dxfId="59">
      <pivotArea dataOnly="0" labelOnly="1" outline="0" fieldPosition="0">
        <references count="1">
          <reference field="3" count="1" defaultSubtotal="1">
            <x v="21"/>
          </reference>
        </references>
      </pivotArea>
    </format>
    <format dxfId="58">
      <pivotArea dataOnly="0" labelOnly="1" outline="0" fieldPosition="0">
        <references count="1">
          <reference field="3" count="1" defaultSubtotal="1">
            <x v="22"/>
          </reference>
        </references>
      </pivotArea>
    </format>
    <format dxfId="57">
      <pivotArea dataOnly="0" labelOnly="1" outline="0" fieldPosition="0">
        <references count="1">
          <reference field="3" count="1" defaultSubtotal="1">
            <x v="23"/>
          </reference>
        </references>
      </pivotArea>
    </format>
    <format dxfId="56">
      <pivotArea dataOnly="0" labelOnly="1" outline="0" fieldPosition="0">
        <references count="1">
          <reference field="3" count="1" defaultSubtotal="1">
            <x v="24"/>
          </reference>
        </references>
      </pivotArea>
    </format>
    <format dxfId="55">
      <pivotArea dataOnly="0" labelOnly="1" outline="0" fieldPosition="0">
        <references count="1">
          <reference field="3" count="1" defaultSubtotal="1">
            <x v="25"/>
          </reference>
        </references>
      </pivotArea>
    </format>
    <format dxfId="54">
      <pivotArea dataOnly="0" labelOnly="1" outline="0" fieldPosition="0">
        <references count="1">
          <reference field="3" count="1" defaultSubtotal="1">
            <x v="26"/>
          </reference>
        </references>
      </pivotArea>
    </format>
    <format dxfId="53">
      <pivotArea dataOnly="0" labelOnly="1" outline="0" fieldPosition="0">
        <references count="1">
          <reference field="3" count="1" defaultSubtotal="1">
            <x v="27"/>
          </reference>
        </references>
      </pivotArea>
    </format>
    <format dxfId="52">
      <pivotArea dataOnly="0" labelOnly="1" outline="0" fieldPosition="0">
        <references count="1">
          <reference field="3" count="1" defaultSubtotal="1">
            <x v="28"/>
          </reference>
        </references>
      </pivotArea>
    </format>
    <format dxfId="51">
      <pivotArea dataOnly="0" labelOnly="1" outline="0" fieldPosition="0">
        <references count="1">
          <reference field="3" count="1" defaultSubtotal="1">
            <x v="29"/>
          </reference>
        </references>
      </pivotArea>
    </format>
    <format dxfId="50">
      <pivotArea dataOnly="0" labelOnly="1" outline="0" fieldPosition="0">
        <references count="1">
          <reference field="3" count="1" defaultSubtotal="1">
            <x v="30"/>
          </reference>
        </references>
      </pivotArea>
    </format>
    <format dxfId="49">
      <pivotArea dataOnly="0" labelOnly="1" outline="0" fieldPosition="0">
        <references count="1">
          <reference field="3" count="1" defaultSubtotal="1">
            <x v="31"/>
          </reference>
        </references>
      </pivotArea>
    </format>
    <format dxfId="48">
      <pivotArea dataOnly="0" labelOnly="1" outline="0" fieldPosition="0">
        <references count="1">
          <reference field="3" count="1" defaultSubtotal="1">
            <x v="32"/>
          </reference>
        </references>
      </pivotArea>
    </format>
    <format dxfId="47">
      <pivotArea dataOnly="0" labelOnly="1" outline="0" fieldPosition="0">
        <references count="1">
          <reference field="3" count="1" defaultSubtotal="1">
            <x v="34"/>
          </reference>
        </references>
      </pivotArea>
    </format>
    <format dxfId="46">
      <pivotArea dataOnly="0" labelOnly="1" outline="0" fieldPosition="0">
        <references count="1">
          <reference field="3" count="1" defaultSubtotal="1">
            <x v="35"/>
          </reference>
        </references>
      </pivotArea>
    </format>
    <format dxfId="45">
      <pivotArea dataOnly="0" labelOnly="1" outline="0" fieldPosition="0">
        <references count="1">
          <reference field="3" count="1" defaultSubtotal="1">
            <x v="36"/>
          </reference>
        </references>
      </pivotArea>
    </format>
    <format dxfId="44">
      <pivotArea dataOnly="0" labelOnly="1" outline="0" fieldPosition="0">
        <references count="1">
          <reference field="3" count="1" defaultSubtotal="1">
            <x v="37"/>
          </reference>
        </references>
      </pivotArea>
    </format>
    <format dxfId="43">
      <pivotArea dataOnly="0" labelOnly="1" outline="0" fieldPosition="0">
        <references count="1">
          <reference field="3" count="1" defaultSubtotal="1">
            <x v="38"/>
          </reference>
        </references>
      </pivotArea>
    </format>
    <format dxfId="42">
      <pivotArea field="3" type="button" dataOnly="0" labelOnly="1" outline="0" axis="axisRow" fieldPosition="2"/>
    </format>
    <format dxfId="41">
      <pivotArea field="4" type="button" dataOnly="0" labelOnly="1" outline="0" axis="axisCol" fieldPosition="0"/>
    </format>
    <format dxfId="40">
      <pivotArea field="5" type="button" dataOnly="0" labelOnly="1" outline="0"/>
    </format>
    <format dxfId="39">
      <pivotArea field="6" type="button" dataOnly="0" labelOnly="1" outline="0"/>
    </format>
    <format dxfId="38">
      <pivotArea dataOnly="0" labelOnly="1" grandCol="1" outline="0" fieldPosition="0"/>
    </format>
    <format dxfId="37">
      <pivotArea field="3" type="button" dataOnly="0" labelOnly="1" outline="0" axis="axisRow" fieldPosition="2"/>
    </format>
    <format dxfId="36">
      <pivotArea field="4" type="button" dataOnly="0" labelOnly="1" outline="0" axis="axisCol" fieldPosition="0"/>
    </format>
    <format dxfId="35">
      <pivotArea field="5" type="button" dataOnly="0" labelOnly="1" outline="0"/>
    </format>
    <format dxfId="34">
      <pivotArea field="6" type="button" dataOnly="0" labelOnly="1" outline="0"/>
    </format>
    <format dxfId="33">
      <pivotArea dataOnly="0" labelOnly="1" grandCol="1" outline="0" fieldPosition="0"/>
    </format>
    <format dxfId="32">
      <pivotArea field="3" type="button" dataOnly="0" labelOnly="1" outline="0" axis="axisRow" fieldPosition="2"/>
    </format>
    <format dxfId="31">
      <pivotArea field="4" type="button" dataOnly="0" labelOnly="1" outline="0" axis="axisCol" fieldPosition="0"/>
    </format>
    <format dxfId="30">
      <pivotArea field="5" type="button" dataOnly="0" labelOnly="1" outline="0"/>
    </format>
    <format dxfId="29">
      <pivotArea field="6" type="button" dataOnly="0" labelOnly="1" outline="0"/>
    </format>
    <format dxfId="28">
      <pivotArea dataOnly="0" labelOnly="1" grandCol="1" outline="0" fieldPosition="0"/>
    </format>
    <format dxfId="27">
      <pivotArea dataOnly="0" grandRow="1" outline="0" fieldPosition="0"/>
    </format>
    <format dxfId="26">
      <pivotArea dataOnly="0" grandRow="1" outline="0" fieldPosition="0"/>
    </format>
    <format dxfId="25">
      <pivotArea outline="0" fieldPosition="0"/>
    </format>
    <format dxfId="24">
      <pivotArea outline="0" fieldPosition="0">
        <references count="1">
          <reference field="2" count="2" selected="0" defaultSubtotal="1">
            <x v="1"/>
            <x v="2"/>
          </reference>
        </references>
      </pivotArea>
    </format>
    <format dxfId="23">
      <pivotArea dataOnly="0" labelOnly="1" outline="0" fieldPosition="0">
        <references count="2">
          <reference field="2" count="1" selected="0">
            <x v="2"/>
          </reference>
          <reference field="3" count="21">
            <x v="1"/>
            <x v="2"/>
            <x v="3"/>
            <x v="4"/>
            <x v="6"/>
            <x v="7"/>
            <x v="8"/>
            <x v="9"/>
            <x v="10"/>
            <x v="12"/>
            <x v="15"/>
            <x v="16"/>
            <x v="20"/>
            <x v="21"/>
            <x v="25"/>
            <x v="29"/>
            <x v="31"/>
            <x v="32"/>
            <x v="34"/>
            <x v="37"/>
            <x v="38"/>
          </reference>
        </references>
      </pivotArea>
    </format>
    <format dxfId="22">
      <pivotArea dataOnly="0" labelOnly="1" outline="0" fieldPosition="0">
        <references count="2">
          <reference field="2" count="1" selected="0">
            <x v="1"/>
          </reference>
          <reference field="3" count="15">
            <x v="5"/>
            <x v="11"/>
            <x v="13"/>
            <x v="14"/>
            <x v="18"/>
            <x v="19"/>
            <x v="22"/>
            <x v="23"/>
            <x v="24"/>
            <x v="26"/>
            <x v="27"/>
            <x v="28"/>
            <x v="30"/>
            <x v="35"/>
            <x v="36"/>
          </reference>
        </references>
      </pivotArea>
    </format>
    <format dxfId="21">
      <pivotArea outline="0" fieldPosition="0"/>
    </format>
    <format dxfId="20">
      <pivotArea dataOnly="0" labelOnly="1" grandCol="1" outline="0" fieldPosition="0"/>
    </format>
    <format dxfId="19">
      <pivotArea dataOnly="0" labelOnly="1" grandCol="1" outline="0" fieldPosition="0"/>
    </format>
    <format dxfId="18">
      <pivotArea dataOnly="0" outline="0" fieldPosition="0">
        <references count="1">
          <reference field="2" count="0" defaultSubtotal="1"/>
        </references>
      </pivotArea>
    </format>
    <format dxfId="17">
      <pivotArea grandRow="1" outline="0" fieldPosition="0"/>
    </format>
    <format dxfId="16">
      <pivotArea dataOnly="0" labelOnly="1" grandRow="1" outline="0" fieldPosition="0"/>
    </format>
    <format dxfId="15">
      <pivotArea outline="0" fieldPosition="0">
        <references count="1">
          <reference field="2" count="1" selected="0" defaultSubtotal="1">
            <x v="2"/>
          </reference>
        </references>
      </pivotArea>
    </format>
    <format dxfId="14">
      <pivotArea dataOnly="0" labelOnly="1" outline="0" fieldPosition="0">
        <references count="1">
          <reference field="2" count="1" defaultSubtotal="1">
            <x v="2"/>
          </reference>
        </references>
      </pivotArea>
    </format>
    <format dxfId="13">
      <pivotArea outline="0" fieldPosition="0">
        <references count="1">
          <reference field="2" count="1" selected="0" defaultSubtotal="1">
            <x v="1"/>
          </reference>
        </references>
      </pivotArea>
    </format>
    <format dxfId="12">
      <pivotArea dataOnly="0" labelOnly="1" outline="0" fieldPosition="0">
        <references count="1">
          <reference field="2" count="1" defaultSubtotal="1">
            <x v="1"/>
          </reference>
        </references>
      </pivotArea>
    </format>
    <format dxfId="11">
      <pivotArea outline="0" fieldPosition="0">
        <references count="1">
          <reference field="2" count="1" selected="0" defaultSubtotal="1">
            <x v="2"/>
          </reference>
        </references>
      </pivotArea>
    </format>
    <format dxfId="10">
      <pivotArea dataOnly="0" labelOnly="1" outline="0" fieldPosition="0">
        <references count="1">
          <reference field="2" count="1" defaultSubtotal="1">
            <x v="2"/>
          </reference>
        </references>
      </pivotArea>
    </format>
    <format dxfId="9">
      <pivotArea outline="0" fieldPosition="0">
        <references count="1">
          <reference field="2" count="1" selected="0" defaultSubtotal="1">
            <x v="1"/>
          </reference>
        </references>
      </pivotArea>
    </format>
    <format dxfId="8">
      <pivotArea dataOnly="0" labelOnly="1" outline="0" fieldPosition="0">
        <references count="1">
          <reference field="2" count="1" defaultSubtotal="1">
            <x v="1"/>
          </reference>
        </references>
      </pivotArea>
    </format>
    <format dxfId="7">
      <pivotArea grandCol="1" outline="0" fieldPosition="0"/>
    </format>
    <format dxfId="6">
      <pivotArea field="2" type="button" dataOnly="0" labelOnly="1" outline="0" axis="axisRow" fieldPosition="0"/>
    </format>
    <format dxfId="5">
      <pivotArea field="3" type="button" dataOnly="0" labelOnly="1" outline="0" axis="axisRow" fieldPosition="2"/>
    </format>
    <format dxfId="4">
      <pivotArea dataOnly="0" labelOnly="1" outline="0" fieldPosition="0">
        <references count="1">
          <reference field="4" count="0"/>
        </references>
      </pivotArea>
    </format>
    <format dxfId="3">
      <pivotArea field="2" type="button" dataOnly="0" labelOnly="1" outline="0" axis="axisRow" fieldPosition="0"/>
    </format>
    <format dxfId="2">
      <pivotArea field="3" type="button" dataOnly="0" labelOnly="1" outline="0" axis="axisRow" fieldPosition="2"/>
    </format>
    <format dxfId="1">
      <pivotArea dataOnly="0" labelOnly="1" outline="0" fieldPosition="0">
        <references count="1">
          <reference field="4" count="0"/>
        </references>
      </pivotArea>
    </format>
  </formats>
  <pivotTableStyleInfo showRowHeaders="1" showColHeaders="1" showRowStripes="0" showColStripes="0" showLastColumn="1"/>
</pivotTableDefinition>
</file>

<file path=xl/pivotTables/pivotTable7.xml><?xml version="1.0" encoding="utf-8"?>
<pivotTableDefinition xmlns="http://schemas.openxmlformats.org/spreadsheetml/2006/main" name="PivotTable3" cacheId="0" applyNumberFormats="0" applyBorderFormats="0" applyFontFormats="0" applyPatternFormats="0" applyAlignmentFormats="0" applyWidthHeightFormats="1" dataCaption="Data" updatedVersion="4" showMemberPropertyTips="0" useAutoFormatting="1" itemPrintTitles="1" createdVersion="1" indent="0" compact="0" compactData="0" gridDropZones="1">
  <location ref="A3:E12" firstHeaderRow="1" firstDataRow="2" firstDataCol="1"/>
  <pivotFields count="5">
    <pivotField axis="axisRow" compact="0" numFmtId="17" outline="0" subtotalTop="0" showAll="0" includeNewItemsInFilter="1">
      <items count="8">
        <item x="6"/>
        <item x="5"/>
        <item x="4"/>
        <item x="3"/>
        <item x="2"/>
        <item x="1"/>
        <item x="0"/>
        <item t="default"/>
      </items>
    </pivotField>
    <pivotField dataField="1" compact="0" numFmtId="2" outline="0" subtotalTop="0" showAll="0" includeNewItemsInFilter="1"/>
    <pivotField dataField="1" compact="0" numFmtId="2" outline="0" subtotalTop="0" showAll="0" includeNewItemsInFilter="1"/>
    <pivotField dataField="1" compact="0" numFmtId="2" outline="0" subtotalTop="0" showAll="0" includeNewItemsInFilter="1"/>
    <pivotField dataField="1" compact="0" numFmtId="2" outline="0" subtotalTop="0" showAll="0" includeNewItemsInFilter="1"/>
  </pivotFields>
  <rowFields count="1">
    <field x="0"/>
  </rowFields>
  <rowItems count="8">
    <i>
      <x/>
    </i>
    <i>
      <x v="1"/>
    </i>
    <i>
      <x v="2"/>
    </i>
    <i>
      <x v="3"/>
    </i>
    <i>
      <x v="4"/>
    </i>
    <i>
      <x v="5"/>
    </i>
    <i>
      <x v="6"/>
    </i>
    <i t="grand">
      <x/>
    </i>
  </rowItems>
  <colFields count="1">
    <field x="-2"/>
  </colFields>
  <colItems count="4">
    <i>
      <x/>
    </i>
    <i i="1">
      <x v="1"/>
    </i>
    <i i="2">
      <x v="2"/>
    </i>
    <i i="3">
      <x v="3"/>
    </i>
  </colItems>
  <dataFields count="4">
    <dataField name="Sum of U.S. M&amp;O Core" fld="1" baseField="0" baseItem="0"/>
    <dataField name="Sum of U.S. Base Grants" fld="2" baseField="0" baseItem="0"/>
    <dataField name="Sum of U.S. Institutional In-Kind" fld="3" baseField="0" baseItem="0"/>
    <dataField name="Sum of Europe &amp; Asia Pacific In-Kind" fld="4" baseField="0" baseItem="0"/>
  </dataFields>
  <formats count="1">
    <format dxfId="0">
      <pivotArea outline="0" fieldPosition="0"/>
    </format>
  </formats>
  <chartFormats count="24">
    <chartFormat chart="0" format="24" series="1">
      <pivotArea type="data" outline="0" fieldPosition="0">
        <references count="1">
          <reference field="4294967294" count="1" selected="0">
            <x v="0"/>
          </reference>
        </references>
      </pivotArea>
    </chartFormat>
    <chartFormat chart="0" format="25">
      <pivotArea type="data" outline="0" fieldPosition="0">
        <references count="2">
          <reference field="4294967294" count="1" selected="0">
            <x v="0"/>
          </reference>
          <reference field="0" count="1" selected="0">
            <x v="0"/>
          </reference>
        </references>
      </pivotArea>
    </chartFormat>
    <chartFormat chart="0" format="26">
      <pivotArea type="data" outline="0" fieldPosition="0">
        <references count="2">
          <reference field="4294967294" count="1" selected="0">
            <x v="0"/>
          </reference>
          <reference field="0" count="1" selected="0">
            <x v="1"/>
          </reference>
        </references>
      </pivotArea>
    </chartFormat>
    <chartFormat chart="0" format="27">
      <pivotArea type="data" outline="0" fieldPosition="0">
        <references count="2">
          <reference field="4294967294" count="1" selected="0">
            <x v="0"/>
          </reference>
          <reference field="0" count="1" selected="0">
            <x v="2"/>
          </reference>
        </references>
      </pivotArea>
    </chartFormat>
    <chartFormat chart="0" format="28">
      <pivotArea type="data" outline="0" fieldPosition="0">
        <references count="2">
          <reference field="4294967294" count="1" selected="0">
            <x v="0"/>
          </reference>
          <reference field="0" count="1" selected="0">
            <x v="3"/>
          </reference>
        </references>
      </pivotArea>
    </chartFormat>
    <chartFormat chart="0" format="29">
      <pivotArea type="data" outline="0" fieldPosition="0">
        <references count="2">
          <reference field="4294967294" count="1" selected="0">
            <x v="0"/>
          </reference>
          <reference field="0" count="1" selected="0">
            <x v="4"/>
          </reference>
        </references>
      </pivotArea>
    </chartFormat>
    <chartFormat chart="0" format="30">
      <pivotArea type="data" outline="0" fieldPosition="0">
        <references count="2">
          <reference field="4294967294" count="1" selected="0">
            <x v="0"/>
          </reference>
          <reference field="0" count="1" selected="0">
            <x v="5"/>
          </reference>
        </references>
      </pivotArea>
    </chartFormat>
    <chartFormat chart="0" format="31">
      <pivotArea type="data" outline="0" fieldPosition="0">
        <references count="2">
          <reference field="4294967294" count="1" selected="0">
            <x v="0"/>
          </reference>
          <reference field="0" count="1" selected="0">
            <x v="6"/>
          </reference>
        </references>
      </pivotArea>
    </chartFormat>
    <chartFormat chart="0" format="32" series="1">
      <pivotArea type="data" outline="0" fieldPosition="0">
        <references count="1">
          <reference field="4294967294" count="1" selected="0">
            <x v="1"/>
          </reference>
        </references>
      </pivotArea>
    </chartFormat>
    <chartFormat chart="0" format="33">
      <pivotArea type="data" outline="0" fieldPosition="0">
        <references count="2">
          <reference field="4294967294" count="1" selected="0">
            <x v="1"/>
          </reference>
          <reference field="0" count="1" selected="0">
            <x v="0"/>
          </reference>
        </references>
      </pivotArea>
    </chartFormat>
    <chartFormat chart="0" format="34">
      <pivotArea type="data" outline="0" fieldPosition="0">
        <references count="2">
          <reference field="4294967294" count="1" selected="0">
            <x v="1"/>
          </reference>
          <reference field="0" count="1" selected="0">
            <x v="1"/>
          </reference>
        </references>
      </pivotArea>
    </chartFormat>
    <chartFormat chart="0" format="35">
      <pivotArea type="data" outline="0" fieldPosition="0">
        <references count="2">
          <reference field="4294967294" count="1" selected="0">
            <x v="1"/>
          </reference>
          <reference field="0" count="1" selected="0">
            <x v="2"/>
          </reference>
        </references>
      </pivotArea>
    </chartFormat>
    <chartFormat chart="0" format="36">
      <pivotArea type="data" outline="0" fieldPosition="0">
        <references count="2">
          <reference field="4294967294" count="1" selected="0">
            <x v="1"/>
          </reference>
          <reference field="0" count="1" selected="0">
            <x v="3"/>
          </reference>
        </references>
      </pivotArea>
    </chartFormat>
    <chartFormat chart="0" format="37">
      <pivotArea type="data" outline="0" fieldPosition="0">
        <references count="2">
          <reference field="4294967294" count="1" selected="0">
            <x v="1"/>
          </reference>
          <reference field="0" count="1" selected="0">
            <x v="4"/>
          </reference>
        </references>
      </pivotArea>
    </chartFormat>
    <chartFormat chart="0" format="38">
      <pivotArea type="data" outline="0" fieldPosition="0">
        <references count="2">
          <reference field="4294967294" count="1" selected="0">
            <x v="1"/>
          </reference>
          <reference field="0" count="1" selected="0">
            <x v="5"/>
          </reference>
        </references>
      </pivotArea>
    </chartFormat>
    <chartFormat chart="0" format="39">
      <pivotArea type="data" outline="0" fieldPosition="0">
        <references count="2">
          <reference field="4294967294" count="1" selected="0">
            <x v="1"/>
          </reference>
          <reference field="0" count="1" selected="0">
            <x v="6"/>
          </reference>
        </references>
      </pivotArea>
    </chartFormat>
    <chartFormat chart="0" format="40" series="1">
      <pivotArea type="data" outline="0" fieldPosition="0">
        <references count="1">
          <reference field="4294967294" count="1" selected="0">
            <x v="2"/>
          </reference>
        </references>
      </pivotArea>
    </chartFormat>
    <chartFormat chart="0" format="41">
      <pivotArea type="data" outline="0" fieldPosition="0">
        <references count="2">
          <reference field="4294967294" count="1" selected="0">
            <x v="2"/>
          </reference>
          <reference field="0" count="1" selected="0">
            <x v="6"/>
          </reference>
        </references>
      </pivotArea>
    </chartFormat>
    <chartFormat chart="0" format="42" series="1">
      <pivotArea type="data" outline="0" fieldPosition="0">
        <references count="1">
          <reference field="4294967294" count="1" selected="0">
            <x v="3"/>
          </reference>
        </references>
      </pivotArea>
    </chartFormat>
    <chartFormat chart="0" format="43">
      <pivotArea type="data" outline="0" fieldPosition="0">
        <references count="2">
          <reference field="4294967294" count="1" selected="0">
            <x v="3"/>
          </reference>
          <reference field="0" count="1" selected="0">
            <x v="0"/>
          </reference>
        </references>
      </pivotArea>
    </chartFormat>
    <chartFormat chart="0" format="44">
      <pivotArea type="data" outline="0" fieldPosition="0">
        <references count="2">
          <reference field="4294967294" count="1" selected="0">
            <x v="3"/>
          </reference>
          <reference field="0" count="1" selected="0">
            <x v="3"/>
          </reference>
        </references>
      </pivotArea>
    </chartFormat>
    <chartFormat chart="0" format="45">
      <pivotArea type="data" outline="0" fieldPosition="0">
        <references count="2">
          <reference field="4294967294" count="1" selected="0">
            <x v="3"/>
          </reference>
          <reference field="0" count="1" selected="0">
            <x v="4"/>
          </reference>
        </references>
      </pivotArea>
    </chartFormat>
    <chartFormat chart="0" format="46">
      <pivotArea type="data" outline="0" fieldPosition="0">
        <references count="2">
          <reference field="4294967294" count="1" selected="0">
            <x v="3"/>
          </reference>
          <reference field="0" count="1" selected="0">
            <x v="5"/>
          </reference>
        </references>
      </pivotArea>
    </chartFormat>
    <chartFormat chart="0" format="47">
      <pivotArea type="data" outline="0" fieldPosition="0">
        <references count="2">
          <reference field="4294967294" count="1" selected="0">
            <x v="3"/>
          </reference>
          <reference field="0" count="1" selected="0">
            <x v="6"/>
          </reference>
        </references>
      </pivotArea>
    </chartFormat>
  </chartFormat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5.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ivotTable" Target="../pivotTables/pivotTable6.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pivotTable" Target="../pivotTables/pivotTable7.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workbookViewId="0"/>
  </sheetViews>
  <sheetFormatPr defaultRowHeight="12.5" x14ac:dyDescent="0.25"/>
  <cols>
    <col min="1" max="1" width="45.36328125" bestFit="1" customWidth="1"/>
    <col min="2" max="2" width="17.90625" bestFit="1" customWidth="1"/>
  </cols>
  <sheetData>
    <row r="1" spans="1:2" x14ac:dyDescent="0.25">
      <c r="A1" s="168" t="s">
        <v>4</v>
      </c>
      <c r="B1" t="s">
        <v>227</v>
      </c>
    </row>
    <row r="3" spans="1:2" x14ac:dyDescent="0.25">
      <c r="A3" s="168" t="s">
        <v>405</v>
      </c>
      <c r="B3" t="s">
        <v>168</v>
      </c>
    </row>
    <row r="4" spans="1:2" x14ac:dyDescent="0.25">
      <c r="A4" s="169" t="s">
        <v>41</v>
      </c>
      <c r="B4" s="30">
        <v>35.749999999999993</v>
      </c>
    </row>
    <row r="5" spans="1:2" x14ac:dyDescent="0.25">
      <c r="A5" s="170" t="s">
        <v>225</v>
      </c>
      <c r="B5" s="30">
        <v>35.749999999999993</v>
      </c>
    </row>
    <row r="6" spans="1:2" x14ac:dyDescent="0.25">
      <c r="A6" s="171" t="s">
        <v>9</v>
      </c>
      <c r="B6" s="30">
        <v>6.3999999999999977</v>
      </c>
    </row>
    <row r="7" spans="1:2" x14ac:dyDescent="0.25">
      <c r="A7" s="171" t="s">
        <v>81</v>
      </c>
      <c r="B7" s="30">
        <v>9.0499999999999989</v>
      </c>
    </row>
    <row r="8" spans="1:2" x14ac:dyDescent="0.25">
      <c r="A8" s="171" t="s">
        <v>522</v>
      </c>
      <c r="B8" s="30">
        <v>2</v>
      </c>
    </row>
    <row r="9" spans="1:2" x14ac:dyDescent="0.25">
      <c r="A9" s="171" t="s">
        <v>532</v>
      </c>
      <c r="B9" s="30">
        <v>3.2500000000000004</v>
      </c>
    </row>
    <row r="10" spans="1:2" x14ac:dyDescent="0.25">
      <c r="A10" s="171" t="s">
        <v>529</v>
      </c>
      <c r="B10" s="30">
        <v>11.399999999999999</v>
      </c>
    </row>
    <row r="11" spans="1:2" x14ac:dyDescent="0.25">
      <c r="A11" s="171" t="s">
        <v>517</v>
      </c>
      <c r="B11" s="30">
        <v>3.6500000000000004</v>
      </c>
    </row>
    <row r="12" spans="1:2" x14ac:dyDescent="0.25">
      <c r="A12" s="169" t="s">
        <v>11</v>
      </c>
      <c r="B12" s="30">
        <v>59.71</v>
      </c>
    </row>
    <row r="13" spans="1:2" x14ac:dyDescent="0.25">
      <c r="A13" s="170" t="s">
        <v>178</v>
      </c>
      <c r="B13" s="30">
        <v>6.58</v>
      </c>
    </row>
    <row r="14" spans="1:2" x14ac:dyDescent="0.25">
      <c r="A14" s="171" t="s">
        <v>9</v>
      </c>
      <c r="B14" s="30">
        <v>0.4</v>
      </c>
    </row>
    <row r="15" spans="1:2" x14ac:dyDescent="0.25">
      <c r="A15" s="171" t="s">
        <v>81</v>
      </c>
      <c r="B15" s="30">
        <v>1.9800000000000004</v>
      </c>
    </row>
    <row r="16" spans="1:2" x14ac:dyDescent="0.25">
      <c r="A16" s="171" t="s">
        <v>522</v>
      </c>
      <c r="B16" s="30">
        <v>0.05</v>
      </c>
    </row>
    <row r="17" spans="1:2" x14ac:dyDescent="0.25">
      <c r="A17" s="171" t="s">
        <v>532</v>
      </c>
      <c r="B17" s="30">
        <v>0.95000000000000007</v>
      </c>
    </row>
    <row r="18" spans="1:2" x14ac:dyDescent="0.25">
      <c r="A18" s="171" t="s">
        <v>529</v>
      </c>
      <c r="B18" s="30">
        <v>1.9</v>
      </c>
    </row>
    <row r="19" spans="1:2" x14ac:dyDescent="0.25">
      <c r="A19" s="171" t="s">
        <v>517</v>
      </c>
      <c r="B19" s="30">
        <v>1.3</v>
      </c>
    </row>
    <row r="20" spans="1:2" x14ac:dyDescent="0.25">
      <c r="A20" s="170" t="s">
        <v>150</v>
      </c>
      <c r="B20" s="30">
        <v>35.009999999999991</v>
      </c>
    </row>
    <row r="21" spans="1:2" x14ac:dyDescent="0.25">
      <c r="A21" s="171" t="s">
        <v>9</v>
      </c>
      <c r="B21" s="30">
        <v>5.0799999999999992</v>
      </c>
    </row>
    <row r="22" spans="1:2" x14ac:dyDescent="0.25">
      <c r="A22" s="171" t="s">
        <v>81</v>
      </c>
      <c r="B22" s="30">
        <v>13.479999999999999</v>
      </c>
    </row>
    <row r="23" spans="1:2" x14ac:dyDescent="0.25">
      <c r="A23" s="171" t="s">
        <v>522</v>
      </c>
      <c r="B23" s="30">
        <v>7.85</v>
      </c>
    </row>
    <row r="24" spans="1:2" x14ac:dyDescent="0.25">
      <c r="A24" s="171" t="s">
        <v>532</v>
      </c>
      <c r="B24" s="30">
        <v>3.5</v>
      </c>
    </row>
    <row r="25" spans="1:2" x14ac:dyDescent="0.25">
      <c r="A25" s="171" t="s">
        <v>529</v>
      </c>
      <c r="B25" s="30">
        <v>4.0500000000000007</v>
      </c>
    </row>
    <row r="26" spans="1:2" x14ac:dyDescent="0.25">
      <c r="A26" s="171" t="s">
        <v>517</v>
      </c>
      <c r="B26" s="30">
        <v>1.05</v>
      </c>
    </row>
    <row r="27" spans="1:2" x14ac:dyDescent="0.25">
      <c r="A27" s="170" t="s">
        <v>226</v>
      </c>
      <c r="B27" s="30">
        <v>18.119999999999997</v>
      </c>
    </row>
    <row r="28" spans="1:2" x14ac:dyDescent="0.25">
      <c r="A28" s="171" t="s">
        <v>9</v>
      </c>
      <c r="B28" s="30">
        <v>4.2599999999999989</v>
      </c>
    </row>
    <row r="29" spans="1:2" x14ac:dyDescent="0.25">
      <c r="A29" s="171" t="s">
        <v>81</v>
      </c>
      <c r="B29" s="30">
        <v>3.7499999999999996</v>
      </c>
    </row>
    <row r="30" spans="1:2" x14ac:dyDescent="0.25">
      <c r="A30" s="171" t="s">
        <v>522</v>
      </c>
      <c r="B30" s="30">
        <v>1.3800000000000001</v>
      </c>
    </row>
    <row r="31" spans="1:2" x14ac:dyDescent="0.25">
      <c r="A31" s="171" t="s">
        <v>532</v>
      </c>
      <c r="B31" s="30">
        <v>1.05</v>
      </c>
    </row>
    <row r="32" spans="1:2" x14ac:dyDescent="0.25">
      <c r="A32" s="171" t="s">
        <v>529</v>
      </c>
      <c r="B32" s="30">
        <v>5.93</v>
      </c>
    </row>
    <row r="33" spans="1:2" x14ac:dyDescent="0.25">
      <c r="A33" s="171" t="s">
        <v>517</v>
      </c>
      <c r="B33" s="30">
        <v>1.75</v>
      </c>
    </row>
    <row r="34" spans="1:2" x14ac:dyDescent="0.25">
      <c r="A34" s="169" t="s">
        <v>8</v>
      </c>
      <c r="B34" s="30">
        <v>95.45999999999998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H60"/>
  <sheetViews>
    <sheetView zoomScale="70" zoomScaleNormal="70" workbookViewId="0">
      <pane xSplit="4" ySplit="4" topLeftCell="E5" activePane="bottomRight" state="frozen"/>
      <selection pane="topRight" activeCell="E1" sqref="E1"/>
      <selection pane="bottomLeft" activeCell="A5" sqref="A5"/>
      <selection pane="bottomRight" activeCell="E5" sqref="E5"/>
    </sheetView>
  </sheetViews>
  <sheetFormatPr defaultRowHeight="13" x14ac:dyDescent="0.3"/>
  <cols>
    <col min="1" max="1" width="11.7265625" customWidth="1"/>
    <col min="2" max="2" width="13.36328125" bestFit="1" customWidth="1"/>
    <col min="3" max="29" width="36.1796875" bestFit="1" customWidth="1"/>
    <col min="30" max="30" width="36.1796875" style="5" bestFit="1" customWidth="1"/>
    <col min="31" max="33" width="36.1796875" bestFit="1" customWidth="1"/>
    <col min="34" max="34" width="11.36328125" bestFit="1" customWidth="1"/>
    <col min="35" max="35" width="6.54296875" customWidth="1"/>
  </cols>
  <sheetData>
    <row r="3" spans="1:34" ht="12.5" x14ac:dyDescent="0.25">
      <c r="A3" s="386" t="s">
        <v>168</v>
      </c>
      <c r="B3" s="387"/>
      <c r="C3" s="386" t="s">
        <v>2</v>
      </c>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8"/>
    </row>
    <row r="4" spans="1:34" ht="89.25" customHeight="1" x14ac:dyDescent="0.25">
      <c r="A4" s="386" t="s">
        <v>3</v>
      </c>
      <c r="B4" s="495" t="s">
        <v>4</v>
      </c>
      <c r="C4" s="394" t="s">
        <v>10</v>
      </c>
      <c r="D4" s="395" t="s">
        <v>521</v>
      </c>
      <c r="E4" s="395" t="s">
        <v>74</v>
      </c>
      <c r="F4" s="395" t="s">
        <v>81</v>
      </c>
      <c r="G4" s="395" t="s">
        <v>82</v>
      </c>
      <c r="H4" s="395" t="s">
        <v>86</v>
      </c>
      <c r="I4" s="395" t="s">
        <v>93</v>
      </c>
      <c r="J4" s="390" t="s">
        <v>436</v>
      </c>
      <c r="K4" s="390" t="s">
        <v>520</v>
      </c>
      <c r="L4" s="390" t="s">
        <v>499</v>
      </c>
      <c r="M4" s="390" t="s">
        <v>526</v>
      </c>
      <c r="N4" s="390" t="s">
        <v>525</v>
      </c>
      <c r="O4" s="390" t="s">
        <v>527</v>
      </c>
      <c r="P4" s="390" t="s">
        <v>556</v>
      </c>
      <c r="Q4" s="390" t="s">
        <v>566</v>
      </c>
      <c r="R4" s="390" t="s">
        <v>530</v>
      </c>
      <c r="S4" s="390" t="s">
        <v>543</v>
      </c>
      <c r="T4" s="390" t="s">
        <v>531</v>
      </c>
      <c r="U4" s="390" t="s">
        <v>551</v>
      </c>
      <c r="V4" s="390" t="s">
        <v>523</v>
      </c>
      <c r="W4" s="390" t="s">
        <v>524</v>
      </c>
      <c r="X4" s="390" t="s">
        <v>555</v>
      </c>
      <c r="Y4" s="390" t="s">
        <v>533</v>
      </c>
      <c r="Z4" s="390" t="s">
        <v>548</v>
      </c>
      <c r="AA4" s="390" t="s">
        <v>528</v>
      </c>
      <c r="AB4" s="390" t="s">
        <v>534</v>
      </c>
      <c r="AC4" s="390" t="s">
        <v>535</v>
      </c>
      <c r="AD4" s="390" t="s">
        <v>536</v>
      </c>
      <c r="AE4" s="390" t="s">
        <v>537</v>
      </c>
      <c r="AF4" s="390" t="s">
        <v>518</v>
      </c>
      <c r="AG4" s="390" t="s">
        <v>519</v>
      </c>
      <c r="AH4" s="496" t="s">
        <v>8</v>
      </c>
    </row>
    <row r="5" spans="1:34" x14ac:dyDescent="0.3">
      <c r="A5" s="389" t="s">
        <v>11</v>
      </c>
      <c r="B5" s="392" t="s">
        <v>95</v>
      </c>
      <c r="C5" s="497"/>
      <c r="D5" s="498"/>
      <c r="E5" s="498"/>
      <c r="F5" s="498"/>
      <c r="G5" s="498"/>
      <c r="H5" s="498"/>
      <c r="I5" s="498"/>
      <c r="J5" s="498"/>
      <c r="K5" s="498"/>
      <c r="L5" s="498"/>
      <c r="M5" s="498">
        <v>1.4999999999999999E-2</v>
      </c>
      <c r="N5" s="498"/>
      <c r="O5" s="498"/>
      <c r="P5" s="498"/>
      <c r="Q5" s="498"/>
      <c r="R5" s="498"/>
      <c r="S5" s="498"/>
      <c r="T5" s="498"/>
      <c r="U5" s="498"/>
      <c r="V5" s="498"/>
      <c r="W5" s="498"/>
      <c r="X5" s="498"/>
      <c r="Y5" s="498"/>
      <c r="Z5" s="498"/>
      <c r="AA5" s="498"/>
      <c r="AB5" s="498"/>
      <c r="AC5" s="498"/>
      <c r="AD5" s="498"/>
      <c r="AE5" s="498"/>
      <c r="AF5" s="498"/>
      <c r="AG5" s="498"/>
      <c r="AH5" s="506">
        <v>1.4999999999999999E-2</v>
      </c>
    </row>
    <row r="6" spans="1:34" x14ac:dyDescent="0.3">
      <c r="A6" s="414"/>
      <c r="B6" s="393" t="s">
        <v>12</v>
      </c>
      <c r="C6" s="499">
        <v>0.05</v>
      </c>
      <c r="D6" s="500"/>
      <c r="E6" s="500"/>
      <c r="F6" s="500"/>
      <c r="G6" s="500"/>
      <c r="H6" s="500"/>
      <c r="I6" s="500">
        <v>0.25</v>
      </c>
      <c r="J6" s="500"/>
      <c r="K6" s="500"/>
      <c r="L6" s="500"/>
      <c r="M6" s="500"/>
      <c r="N6" s="500"/>
      <c r="O6" s="500"/>
      <c r="P6" s="500"/>
      <c r="Q6" s="500">
        <v>0.25</v>
      </c>
      <c r="R6" s="500"/>
      <c r="S6" s="500"/>
      <c r="T6" s="500"/>
      <c r="U6" s="500"/>
      <c r="V6" s="500"/>
      <c r="W6" s="500"/>
      <c r="X6" s="500"/>
      <c r="Y6" s="500"/>
      <c r="Z6" s="500"/>
      <c r="AA6" s="500"/>
      <c r="AB6" s="500"/>
      <c r="AC6" s="500"/>
      <c r="AD6" s="500"/>
      <c r="AE6" s="500"/>
      <c r="AF6" s="500"/>
      <c r="AG6" s="500"/>
      <c r="AH6" s="507">
        <v>0.55000000000000004</v>
      </c>
    </row>
    <row r="7" spans="1:34" x14ac:dyDescent="0.3">
      <c r="A7" s="414"/>
      <c r="B7" s="393" t="s">
        <v>61</v>
      </c>
      <c r="C7" s="499"/>
      <c r="D7" s="500"/>
      <c r="E7" s="500"/>
      <c r="F7" s="500"/>
      <c r="G7" s="500"/>
      <c r="H7" s="500"/>
      <c r="I7" s="500"/>
      <c r="J7" s="500"/>
      <c r="K7" s="500"/>
      <c r="L7" s="500"/>
      <c r="M7" s="500">
        <v>0.02</v>
      </c>
      <c r="N7" s="500"/>
      <c r="O7" s="500"/>
      <c r="P7" s="500"/>
      <c r="Q7" s="500"/>
      <c r="R7" s="500"/>
      <c r="S7" s="500"/>
      <c r="T7" s="500"/>
      <c r="U7" s="500"/>
      <c r="V7" s="500"/>
      <c r="W7" s="500"/>
      <c r="X7" s="500"/>
      <c r="Y7" s="500"/>
      <c r="Z7" s="500"/>
      <c r="AA7" s="500"/>
      <c r="AB7" s="500"/>
      <c r="AC7" s="500"/>
      <c r="AD7" s="500"/>
      <c r="AE7" s="500"/>
      <c r="AF7" s="500"/>
      <c r="AG7" s="500"/>
      <c r="AH7" s="507">
        <v>0.02</v>
      </c>
    </row>
    <row r="8" spans="1:34" x14ac:dyDescent="0.3">
      <c r="A8" s="414"/>
      <c r="B8" s="393" t="s">
        <v>15</v>
      </c>
      <c r="C8" s="499">
        <v>0.13</v>
      </c>
      <c r="D8" s="500"/>
      <c r="E8" s="500"/>
      <c r="F8" s="500"/>
      <c r="G8" s="500"/>
      <c r="H8" s="500">
        <v>0.15</v>
      </c>
      <c r="I8" s="500"/>
      <c r="J8" s="500">
        <v>0.08</v>
      </c>
      <c r="K8" s="500"/>
      <c r="L8" s="500"/>
      <c r="M8" s="500">
        <v>0.09</v>
      </c>
      <c r="N8" s="500"/>
      <c r="O8" s="500"/>
      <c r="P8" s="500"/>
      <c r="Q8" s="500"/>
      <c r="R8" s="500"/>
      <c r="S8" s="500"/>
      <c r="T8" s="500">
        <v>1</v>
      </c>
      <c r="U8" s="500"/>
      <c r="V8" s="500"/>
      <c r="W8" s="500"/>
      <c r="X8" s="500"/>
      <c r="Y8" s="500"/>
      <c r="Z8" s="500"/>
      <c r="AA8" s="500"/>
      <c r="AB8" s="500"/>
      <c r="AC8" s="500"/>
      <c r="AD8" s="500"/>
      <c r="AE8" s="500"/>
      <c r="AF8" s="500"/>
      <c r="AG8" s="500"/>
      <c r="AH8" s="507">
        <v>1.4500000000000002</v>
      </c>
    </row>
    <row r="9" spans="1:34" x14ac:dyDescent="0.3">
      <c r="A9" s="414"/>
      <c r="B9" s="393" t="s">
        <v>75</v>
      </c>
      <c r="C9" s="499"/>
      <c r="D9" s="500"/>
      <c r="E9" s="500"/>
      <c r="F9" s="500"/>
      <c r="G9" s="500"/>
      <c r="H9" s="500"/>
      <c r="I9" s="500"/>
      <c r="J9" s="500"/>
      <c r="K9" s="500"/>
      <c r="L9" s="500"/>
      <c r="M9" s="500"/>
      <c r="N9" s="500"/>
      <c r="O9" s="500"/>
      <c r="P9" s="500"/>
      <c r="Q9" s="500"/>
      <c r="R9" s="500"/>
      <c r="S9" s="500"/>
      <c r="T9" s="500"/>
      <c r="U9" s="500"/>
      <c r="V9" s="500"/>
      <c r="W9" s="500"/>
      <c r="X9" s="500">
        <v>0.05</v>
      </c>
      <c r="Y9" s="500"/>
      <c r="Z9" s="500"/>
      <c r="AA9" s="500">
        <v>0.25</v>
      </c>
      <c r="AB9" s="500"/>
      <c r="AC9" s="500"/>
      <c r="AD9" s="500"/>
      <c r="AE9" s="500"/>
      <c r="AF9" s="500"/>
      <c r="AG9" s="500"/>
      <c r="AH9" s="507">
        <v>0.3</v>
      </c>
    </row>
    <row r="10" spans="1:34" x14ac:dyDescent="0.3">
      <c r="A10" s="414"/>
      <c r="B10" s="393" t="s">
        <v>18</v>
      </c>
      <c r="C10" s="499"/>
      <c r="D10" s="500">
        <v>0.45</v>
      </c>
      <c r="E10" s="500">
        <v>0.05</v>
      </c>
      <c r="F10" s="500"/>
      <c r="G10" s="500"/>
      <c r="H10" s="500">
        <v>0.9</v>
      </c>
      <c r="I10" s="500"/>
      <c r="J10" s="500"/>
      <c r="K10" s="500"/>
      <c r="L10" s="500"/>
      <c r="M10" s="500">
        <v>0.09</v>
      </c>
      <c r="N10" s="500"/>
      <c r="O10" s="500"/>
      <c r="P10" s="500"/>
      <c r="Q10" s="500">
        <v>0.15000000000000002</v>
      </c>
      <c r="R10" s="500"/>
      <c r="S10" s="500"/>
      <c r="T10" s="500"/>
      <c r="U10" s="500"/>
      <c r="V10" s="500"/>
      <c r="W10" s="500"/>
      <c r="X10" s="500"/>
      <c r="Y10" s="500"/>
      <c r="Z10" s="500"/>
      <c r="AA10" s="500"/>
      <c r="AB10" s="500"/>
      <c r="AC10" s="500">
        <v>0.53</v>
      </c>
      <c r="AD10" s="500"/>
      <c r="AE10" s="500"/>
      <c r="AF10" s="500"/>
      <c r="AG10" s="500"/>
      <c r="AH10" s="507">
        <v>2.17</v>
      </c>
    </row>
    <row r="11" spans="1:34" x14ac:dyDescent="0.3">
      <c r="A11" s="414"/>
      <c r="B11" s="393" t="s">
        <v>98</v>
      </c>
      <c r="C11" s="499"/>
      <c r="D11" s="500"/>
      <c r="E11" s="500"/>
      <c r="F11" s="500"/>
      <c r="G11" s="500"/>
      <c r="H11" s="500"/>
      <c r="I11" s="500"/>
      <c r="J11" s="500"/>
      <c r="K11" s="500"/>
      <c r="L11" s="500"/>
      <c r="M11" s="500"/>
      <c r="N11" s="500"/>
      <c r="O11" s="500"/>
      <c r="P11" s="500">
        <v>1.4999999999999999E-2</v>
      </c>
      <c r="Q11" s="500"/>
      <c r="R11" s="500"/>
      <c r="S11" s="500"/>
      <c r="T11" s="500">
        <v>0.3</v>
      </c>
      <c r="U11" s="500"/>
      <c r="V11" s="500"/>
      <c r="W11" s="500"/>
      <c r="X11" s="500"/>
      <c r="Y11" s="500"/>
      <c r="Z11" s="500"/>
      <c r="AA11" s="500"/>
      <c r="AB11" s="500">
        <v>0.3</v>
      </c>
      <c r="AC11" s="500">
        <v>0.3</v>
      </c>
      <c r="AD11" s="500"/>
      <c r="AE11" s="500"/>
      <c r="AF11" s="500"/>
      <c r="AG11" s="500"/>
      <c r="AH11" s="507">
        <v>0.91500000000000004</v>
      </c>
    </row>
    <row r="12" spans="1:34" x14ac:dyDescent="0.3">
      <c r="A12" s="414"/>
      <c r="B12" s="393" t="s">
        <v>101</v>
      </c>
      <c r="C12" s="499">
        <v>0.4</v>
      </c>
      <c r="D12" s="500"/>
      <c r="E12" s="500">
        <v>0.05</v>
      </c>
      <c r="F12" s="500"/>
      <c r="G12" s="500"/>
      <c r="H12" s="500"/>
      <c r="I12" s="500"/>
      <c r="J12" s="500"/>
      <c r="K12" s="500"/>
      <c r="L12" s="500"/>
      <c r="M12" s="500">
        <v>0.3</v>
      </c>
      <c r="N12" s="500"/>
      <c r="O12" s="500"/>
      <c r="P12" s="500"/>
      <c r="Q12" s="500"/>
      <c r="R12" s="500"/>
      <c r="S12" s="500"/>
      <c r="T12" s="500"/>
      <c r="U12" s="500">
        <v>0.05</v>
      </c>
      <c r="V12" s="500"/>
      <c r="W12" s="500"/>
      <c r="X12" s="500"/>
      <c r="Y12" s="500"/>
      <c r="Z12" s="500"/>
      <c r="AA12" s="500"/>
      <c r="AB12" s="500">
        <v>0.15</v>
      </c>
      <c r="AC12" s="500">
        <v>0.45</v>
      </c>
      <c r="AD12" s="500"/>
      <c r="AE12" s="500"/>
      <c r="AF12" s="500">
        <v>0.35</v>
      </c>
      <c r="AG12" s="500">
        <v>0.1</v>
      </c>
      <c r="AH12" s="507">
        <v>1.85</v>
      </c>
    </row>
    <row r="13" spans="1:34" x14ac:dyDescent="0.3">
      <c r="A13" s="414"/>
      <c r="B13" s="393" t="s">
        <v>102</v>
      </c>
      <c r="C13" s="499"/>
      <c r="D13" s="500"/>
      <c r="E13" s="500"/>
      <c r="F13" s="500"/>
      <c r="G13" s="500"/>
      <c r="H13" s="500"/>
      <c r="I13" s="500">
        <v>0.25</v>
      </c>
      <c r="J13" s="500"/>
      <c r="K13" s="500"/>
      <c r="L13" s="500"/>
      <c r="M13" s="500"/>
      <c r="N13" s="500"/>
      <c r="O13" s="500"/>
      <c r="P13" s="500"/>
      <c r="Q13" s="500"/>
      <c r="R13" s="500"/>
      <c r="S13" s="500"/>
      <c r="T13" s="500"/>
      <c r="U13" s="500"/>
      <c r="V13" s="500"/>
      <c r="W13" s="500"/>
      <c r="X13" s="500"/>
      <c r="Y13" s="500"/>
      <c r="Z13" s="500"/>
      <c r="AA13" s="500"/>
      <c r="AB13" s="500"/>
      <c r="AC13" s="500">
        <v>0.2</v>
      </c>
      <c r="AD13" s="500"/>
      <c r="AE13" s="500"/>
      <c r="AF13" s="500"/>
      <c r="AG13" s="500"/>
      <c r="AH13" s="507">
        <v>0.45</v>
      </c>
    </row>
    <row r="14" spans="1:34" x14ac:dyDescent="0.3">
      <c r="A14" s="414"/>
      <c r="B14" s="393" t="s">
        <v>22</v>
      </c>
      <c r="C14" s="499"/>
      <c r="D14" s="500"/>
      <c r="E14" s="500">
        <v>0.1</v>
      </c>
      <c r="F14" s="500"/>
      <c r="G14" s="500"/>
      <c r="H14" s="500"/>
      <c r="I14" s="500"/>
      <c r="J14" s="500"/>
      <c r="K14" s="500"/>
      <c r="L14" s="500"/>
      <c r="M14" s="500"/>
      <c r="N14" s="500"/>
      <c r="O14" s="500"/>
      <c r="P14" s="500"/>
      <c r="Q14" s="500"/>
      <c r="R14" s="500"/>
      <c r="S14" s="500"/>
      <c r="T14" s="500"/>
      <c r="U14" s="500"/>
      <c r="V14" s="500"/>
      <c r="W14" s="500"/>
      <c r="X14" s="500"/>
      <c r="Y14" s="500"/>
      <c r="Z14" s="500"/>
      <c r="AA14" s="500"/>
      <c r="AB14" s="500"/>
      <c r="AC14" s="500"/>
      <c r="AD14" s="500"/>
      <c r="AE14" s="500"/>
      <c r="AF14" s="500"/>
      <c r="AG14" s="500"/>
      <c r="AH14" s="507">
        <v>0.1</v>
      </c>
    </row>
    <row r="15" spans="1:34" x14ac:dyDescent="0.3">
      <c r="A15" s="414"/>
      <c r="B15" s="393" t="s">
        <v>104</v>
      </c>
      <c r="C15" s="499"/>
      <c r="D15" s="500"/>
      <c r="E15" s="500"/>
      <c r="F15" s="500"/>
      <c r="G15" s="500"/>
      <c r="H15" s="500"/>
      <c r="I15" s="500"/>
      <c r="J15" s="500"/>
      <c r="K15" s="500"/>
      <c r="L15" s="500"/>
      <c r="M15" s="500">
        <v>0.02</v>
      </c>
      <c r="N15" s="500"/>
      <c r="O15" s="500"/>
      <c r="P15" s="500"/>
      <c r="Q15" s="500"/>
      <c r="R15" s="500"/>
      <c r="S15" s="500"/>
      <c r="T15" s="500"/>
      <c r="U15" s="500"/>
      <c r="V15" s="500"/>
      <c r="W15" s="500"/>
      <c r="X15" s="500"/>
      <c r="Y15" s="500"/>
      <c r="Z15" s="500"/>
      <c r="AA15" s="500"/>
      <c r="AB15" s="500"/>
      <c r="AC15" s="500"/>
      <c r="AD15" s="500"/>
      <c r="AE15" s="500"/>
      <c r="AF15" s="500"/>
      <c r="AG15" s="500"/>
      <c r="AH15" s="507">
        <v>0.02</v>
      </c>
    </row>
    <row r="16" spans="1:34" x14ac:dyDescent="0.3">
      <c r="A16" s="414"/>
      <c r="B16" s="393" t="s">
        <v>27</v>
      </c>
      <c r="C16" s="499">
        <v>0.35</v>
      </c>
      <c r="D16" s="500"/>
      <c r="E16" s="500"/>
      <c r="F16" s="500"/>
      <c r="G16" s="500"/>
      <c r="H16" s="500">
        <v>0.05</v>
      </c>
      <c r="I16" s="500">
        <v>0.30000000000000004</v>
      </c>
      <c r="J16" s="500"/>
      <c r="K16" s="500"/>
      <c r="L16" s="500"/>
      <c r="M16" s="500">
        <v>0.15</v>
      </c>
      <c r="N16" s="500"/>
      <c r="O16" s="500">
        <v>0.89999999999999991</v>
      </c>
      <c r="P16" s="500"/>
      <c r="Q16" s="500"/>
      <c r="R16" s="500"/>
      <c r="S16" s="500"/>
      <c r="T16" s="500"/>
      <c r="U16" s="500"/>
      <c r="V16" s="500"/>
      <c r="W16" s="500"/>
      <c r="X16" s="500"/>
      <c r="Y16" s="500">
        <v>0.5</v>
      </c>
      <c r="Z16" s="500"/>
      <c r="AA16" s="500"/>
      <c r="AB16" s="500">
        <v>0.1</v>
      </c>
      <c r="AC16" s="500">
        <v>0.4</v>
      </c>
      <c r="AD16" s="500"/>
      <c r="AE16" s="500"/>
      <c r="AF16" s="500"/>
      <c r="AG16" s="500"/>
      <c r="AH16" s="507">
        <v>2.75</v>
      </c>
    </row>
    <row r="17" spans="1:34" x14ac:dyDescent="0.3">
      <c r="A17" s="414"/>
      <c r="B17" s="393" t="s">
        <v>29</v>
      </c>
      <c r="C17" s="499">
        <v>0.60000000000000009</v>
      </c>
      <c r="D17" s="500">
        <v>0.45</v>
      </c>
      <c r="E17" s="500">
        <v>0.1</v>
      </c>
      <c r="F17" s="500">
        <v>0.45</v>
      </c>
      <c r="G17" s="500"/>
      <c r="H17" s="500"/>
      <c r="I17" s="500">
        <v>0.8</v>
      </c>
      <c r="J17" s="500"/>
      <c r="K17" s="500"/>
      <c r="L17" s="500"/>
      <c r="M17" s="500">
        <v>0.06</v>
      </c>
      <c r="N17" s="500"/>
      <c r="O17" s="500"/>
      <c r="P17" s="500"/>
      <c r="Q17" s="500"/>
      <c r="R17" s="500"/>
      <c r="S17" s="500"/>
      <c r="T17" s="500">
        <v>0</v>
      </c>
      <c r="U17" s="500"/>
      <c r="V17" s="500"/>
      <c r="W17" s="500"/>
      <c r="X17" s="500">
        <v>0.2</v>
      </c>
      <c r="Y17" s="500">
        <v>0.1</v>
      </c>
      <c r="Z17" s="500"/>
      <c r="AA17" s="500">
        <v>1</v>
      </c>
      <c r="AB17" s="500">
        <v>0.2</v>
      </c>
      <c r="AC17" s="500">
        <v>0.3</v>
      </c>
      <c r="AD17" s="500"/>
      <c r="AE17" s="500">
        <v>0.75</v>
      </c>
      <c r="AF17" s="500"/>
      <c r="AG17" s="500"/>
      <c r="AH17" s="507">
        <v>5.0100000000000007</v>
      </c>
    </row>
    <row r="18" spans="1:34" x14ac:dyDescent="0.3">
      <c r="A18" s="414"/>
      <c r="B18" s="393" t="s">
        <v>33</v>
      </c>
      <c r="C18" s="499">
        <v>2.4800000000000004</v>
      </c>
      <c r="D18" s="500">
        <v>1.0999999999999999</v>
      </c>
      <c r="E18" s="500">
        <v>0.75</v>
      </c>
      <c r="F18" s="500">
        <v>1.0999999999999999</v>
      </c>
      <c r="G18" s="500">
        <v>3.6</v>
      </c>
      <c r="H18" s="500">
        <v>2.6</v>
      </c>
      <c r="I18" s="500">
        <v>0.30000000000000004</v>
      </c>
      <c r="J18" s="500">
        <v>0.9</v>
      </c>
      <c r="K18" s="500">
        <v>0.2</v>
      </c>
      <c r="L18" s="500">
        <v>0.25</v>
      </c>
      <c r="M18" s="500">
        <v>2.5500000000000003</v>
      </c>
      <c r="N18" s="500">
        <v>0.75</v>
      </c>
      <c r="O18" s="500">
        <v>0.89999999999999991</v>
      </c>
      <c r="P18" s="500"/>
      <c r="Q18" s="500">
        <v>0.45</v>
      </c>
      <c r="R18" s="500">
        <v>2.1999999999999997</v>
      </c>
      <c r="S18" s="500">
        <v>1.3</v>
      </c>
      <c r="T18" s="500">
        <v>0.6</v>
      </c>
      <c r="U18" s="500">
        <v>1.6</v>
      </c>
      <c r="V18" s="500">
        <v>0.7</v>
      </c>
      <c r="W18" s="500">
        <v>0.55000000000000004</v>
      </c>
      <c r="X18" s="500">
        <v>0.7</v>
      </c>
      <c r="Y18" s="500">
        <v>3.3000000000000003</v>
      </c>
      <c r="Z18" s="500">
        <v>0.3</v>
      </c>
      <c r="AA18" s="500">
        <v>0.7</v>
      </c>
      <c r="AB18" s="500">
        <v>1.05</v>
      </c>
      <c r="AC18" s="500">
        <v>1.3</v>
      </c>
      <c r="AD18" s="500"/>
      <c r="AE18" s="500"/>
      <c r="AF18" s="500">
        <v>1.6</v>
      </c>
      <c r="AG18" s="500">
        <v>0.75</v>
      </c>
      <c r="AH18" s="507">
        <v>34.58</v>
      </c>
    </row>
    <row r="19" spans="1:34" x14ac:dyDescent="0.3">
      <c r="A19" s="414"/>
      <c r="B19" s="393" t="s">
        <v>78</v>
      </c>
      <c r="C19" s="499">
        <v>0.45</v>
      </c>
      <c r="D19" s="500"/>
      <c r="E19" s="500">
        <v>0.15000000000000002</v>
      </c>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v>0.1</v>
      </c>
      <c r="AD19" s="500"/>
      <c r="AE19" s="500"/>
      <c r="AF19" s="500">
        <v>0.1</v>
      </c>
      <c r="AG19" s="500">
        <v>0.1</v>
      </c>
      <c r="AH19" s="507">
        <v>0.9</v>
      </c>
    </row>
    <row r="20" spans="1:34" s="5" customFormat="1" x14ac:dyDescent="0.3">
      <c r="A20" s="414"/>
      <c r="B20" s="391" t="s">
        <v>240</v>
      </c>
      <c r="C20" s="499">
        <v>0.1</v>
      </c>
      <c r="D20" s="500"/>
      <c r="E20" s="500">
        <v>0.05</v>
      </c>
      <c r="F20" s="500"/>
      <c r="G20" s="500"/>
      <c r="H20" s="500"/>
      <c r="I20" s="500">
        <v>0.05</v>
      </c>
      <c r="J20" s="500"/>
      <c r="K20" s="500"/>
      <c r="L20" s="500"/>
      <c r="M20" s="500">
        <v>0.05</v>
      </c>
      <c r="N20" s="500"/>
      <c r="O20" s="500"/>
      <c r="P20" s="500"/>
      <c r="Q20" s="500"/>
      <c r="R20" s="500"/>
      <c r="S20" s="500"/>
      <c r="T20" s="500"/>
      <c r="U20" s="500"/>
      <c r="V20" s="500"/>
      <c r="W20" s="500"/>
      <c r="X20" s="500">
        <v>0.2</v>
      </c>
      <c r="Y20" s="500"/>
      <c r="Z20" s="500"/>
      <c r="AA20" s="500"/>
      <c r="AB20" s="500"/>
      <c r="AC20" s="500"/>
      <c r="AD20" s="500"/>
      <c r="AE20" s="500"/>
      <c r="AF20" s="500"/>
      <c r="AG20" s="500"/>
      <c r="AH20" s="507">
        <v>0.45</v>
      </c>
    </row>
    <row r="21" spans="1:34" x14ac:dyDescent="0.3">
      <c r="A21" s="414"/>
      <c r="B21" s="391" t="s">
        <v>343</v>
      </c>
      <c r="C21" s="499">
        <v>0.05</v>
      </c>
      <c r="D21" s="500"/>
      <c r="E21" s="500">
        <v>0.25</v>
      </c>
      <c r="F21" s="500"/>
      <c r="G21" s="500"/>
      <c r="H21" s="500"/>
      <c r="I21" s="500"/>
      <c r="J21" s="500"/>
      <c r="K21" s="500"/>
      <c r="L21" s="500"/>
      <c r="M21" s="500">
        <v>0.03</v>
      </c>
      <c r="N21" s="500"/>
      <c r="O21" s="500"/>
      <c r="P21" s="500"/>
      <c r="Q21" s="500"/>
      <c r="R21" s="500"/>
      <c r="S21" s="500"/>
      <c r="T21" s="500"/>
      <c r="U21" s="500"/>
      <c r="V21" s="500"/>
      <c r="W21" s="500"/>
      <c r="X21" s="500"/>
      <c r="Y21" s="500"/>
      <c r="Z21" s="500"/>
      <c r="AA21" s="500">
        <v>0.35</v>
      </c>
      <c r="AB21" s="500">
        <v>0.05</v>
      </c>
      <c r="AC21" s="500"/>
      <c r="AD21" s="500"/>
      <c r="AE21" s="500"/>
      <c r="AF21" s="500">
        <v>0.25</v>
      </c>
      <c r="AG21" s="500"/>
      <c r="AH21" s="507">
        <v>0.98</v>
      </c>
    </row>
    <row r="22" spans="1:34" x14ac:dyDescent="0.3">
      <c r="A22" s="414"/>
      <c r="B22" s="391" t="s">
        <v>360</v>
      </c>
      <c r="C22" s="499"/>
      <c r="D22" s="500"/>
      <c r="E22" s="500"/>
      <c r="F22" s="500"/>
      <c r="G22" s="500"/>
      <c r="H22" s="500"/>
      <c r="I22" s="500"/>
      <c r="J22" s="500"/>
      <c r="K22" s="500"/>
      <c r="L22" s="500"/>
      <c r="M22" s="500"/>
      <c r="N22" s="500"/>
      <c r="O22" s="500"/>
      <c r="P22" s="500">
        <v>0.05</v>
      </c>
      <c r="Q22" s="500"/>
      <c r="R22" s="500"/>
      <c r="S22" s="500"/>
      <c r="T22" s="500"/>
      <c r="U22" s="500"/>
      <c r="V22" s="500"/>
      <c r="W22" s="500"/>
      <c r="X22" s="500"/>
      <c r="Y22" s="500"/>
      <c r="Z22" s="500"/>
      <c r="AA22" s="500"/>
      <c r="AB22" s="500"/>
      <c r="AC22" s="500">
        <v>0.05</v>
      </c>
      <c r="AD22" s="500"/>
      <c r="AE22" s="500"/>
      <c r="AF22" s="500"/>
      <c r="AG22" s="500"/>
      <c r="AH22" s="507">
        <v>0.1</v>
      </c>
    </row>
    <row r="23" spans="1:34" x14ac:dyDescent="0.3">
      <c r="A23" s="414"/>
      <c r="B23" s="391" t="s">
        <v>358</v>
      </c>
      <c r="C23" s="499">
        <v>0.1</v>
      </c>
      <c r="D23" s="500"/>
      <c r="E23" s="500">
        <v>0.08</v>
      </c>
      <c r="F23" s="500"/>
      <c r="G23" s="500"/>
      <c r="H23" s="500"/>
      <c r="I23" s="500"/>
      <c r="J23" s="500"/>
      <c r="K23" s="500"/>
      <c r="L23" s="500"/>
      <c r="M23" s="500">
        <v>0.02</v>
      </c>
      <c r="N23" s="500"/>
      <c r="O23" s="500"/>
      <c r="P23" s="500"/>
      <c r="Q23" s="500"/>
      <c r="R23" s="500"/>
      <c r="S23" s="500"/>
      <c r="T23" s="500"/>
      <c r="U23" s="500"/>
      <c r="V23" s="500"/>
      <c r="W23" s="500"/>
      <c r="X23" s="500"/>
      <c r="Y23" s="500">
        <v>0.15</v>
      </c>
      <c r="Z23" s="500"/>
      <c r="AA23" s="500"/>
      <c r="AB23" s="500"/>
      <c r="AC23" s="500">
        <v>1.45</v>
      </c>
      <c r="AD23" s="500"/>
      <c r="AE23" s="500"/>
      <c r="AF23" s="500"/>
      <c r="AG23" s="500"/>
      <c r="AH23" s="507">
        <v>1.7999999999999998</v>
      </c>
    </row>
    <row r="24" spans="1:34" x14ac:dyDescent="0.3">
      <c r="A24" s="414"/>
      <c r="B24" s="391" t="s">
        <v>411</v>
      </c>
      <c r="C24" s="499">
        <v>0.05</v>
      </c>
      <c r="D24" s="500"/>
      <c r="E24" s="500"/>
      <c r="F24" s="500"/>
      <c r="G24" s="500"/>
      <c r="H24" s="500"/>
      <c r="I24" s="500">
        <v>0.3</v>
      </c>
      <c r="J24" s="500"/>
      <c r="K24" s="500"/>
      <c r="L24" s="500"/>
      <c r="M24" s="500">
        <v>0.1</v>
      </c>
      <c r="N24" s="500"/>
      <c r="O24" s="500"/>
      <c r="P24" s="500"/>
      <c r="Q24" s="500">
        <v>0.1</v>
      </c>
      <c r="R24" s="500"/>
      <c r="S24" s="500"/>
      <c r="T24" s="500"/>
      <c r="U24" s="500"/>
      <c r="V24" s="500"/>
      <c r="W24" s="500"/>
      <c r="X24" s="500"/>
      <c r="Y24" s="500"/>
      <c r="Z24" s="500"/>
      <c r="AA24" s="500">
        <v>0.25</v>
      </c>
      <c r="AB24" s="500"/>
      <c r="AC24" s="500"/>
      <c r="AD24" s="500">
        <v>0.3</v>
      </c>
      <c r="AE24" s="500"/>
      <c r="AF24" s="500"/>
      <c r="AG24" s="500"/>
      <c r="AH24" s="507">
        <v>1.0999999999999999</v>
      </c>
    </row>
    <row r="25" spans="1:34" x14ac:dyDescent="0.3">
      <c r="A25" s="414"/>
      <c r="B25" s="391" t="s">
        <v>430</v>
      </c>
      <c r="C25" s="499">
        <v>0.05</v>
      </c>
      <c r="D25" s="500">
        <v>0.15</v>
      </c>
      <c r="E25" s="500">
        <v>0.2</v>
      </c>
      <c r="F25" s="500"/>
      <c r="G25" s="500"/>
      <c r="H25" s="500"/>
      <c r="I25" s="500"/>
      <c r="J25" s="500"/>
      <c r="K25" s="500"/>
      <c r="L25" s="500"/>
      <c r="M25" s="500"/>
      <c r="N25" s="500"/>
      <c r="O25" s="500"/>
      <c r="P25" s="500"/>
      <c r="Q25" s="500"/>
      <c r="R25" s="500"/>
      <c r="S25" s="500"/>
      <c r="T25" s="500"/>
      <c r="U25" s="500"/>
      <c r="V25" s="500"/>
      <c r="W25" s="500"/>
      <c r="X25" s="500"/>
      <c r="Y25" s="500"/>
      <c r="Z25" s="500"/>
      <c r="AA25" s="500">
        <v>0.2</v>
      </c>
      <c r="AB25" s="500">
        <v>0.4</v>
      </c>
      <c r="AC25" s="500">
        <v>0.25</v>
      </c>
      <c r="AD25" s="500"/>
      <c r="AE25" s="500"/>
      <c r="AF25" s="500">
        <v>0.15</v>
      </c>
      <c r="AG25" s="500"/>
      <c r="AH25" s="507">
        <v>1.4</v>
      </c>
    </row>
    <row r="26" spans="1:34" x14ac:dyDescent="0.3">
      <c r="A26" s="414"/>
      <c r="B26" s="391" t="s">
        <v>486</v>
      </c>
      <c r="C26" s="499">
        <v>0.2</v>
      </c>
      <c r="D26" s="500"/>
      <c r="E26" s="500"/>
      <c r="F26" s="500"/>
      <c r="G26" s="500"/>
      <c r="H26" s="500"/>
      <c r="I26" s="500"/>
      <c r="J26" s="500"/>
      <c r="K26" s="500"/>
      <c r="L26" s="500"/>
      <c r="M26" s="500"/>
      <c r="N26" s="500"/>
      <c r="O26" s="500">
        <v>0.55000000000000004</v>
      </c>
      <c r="P26" s="500"/>
      <c r="Q26" s="500"/>
      <c r="R26" s="500"/>
      <c r="S26" s="500"/>
      <c r="T26" s="500"/>
      <c r="U26" s="500"/>
      <c r="V26" s="500"/>
      <c r="W26" s="500"/>
      <c r="X26" s="500"/>
      <c r="Y26" s="500"/>
      <c r="Z26" s="500"/>
      <c r="AA26" s="500"/>
      <c r="AB26" s="500"/>
      <c r="AC26" s="500"/>
      <c r="AD26" s="500"/>
      <c r="AE26" s="500"/>
      <c r="AF26" s="500"/>
      <c r="AG26" s="500"/>
      <c r="AH26" s="507">
        <v>0.75</v>
      </c>
    </row>
    <row r="27" spans="1:34" x14ac:dyDescent="0.3">
      <c r="A27" s="414"/>
      <c r="B27" s="391" t="s">
        <v>466</v>
      </c>
      <c r="C27" s="499">
        <v>0.1</v>
      </c>
      <c r="D27" s="500"/>
      <c r="E27" s="500">
        <v>0.05</v>
      </c>
      <c r="F27" s="500"/>
      <c r="G27" s="500"/>
      <c r="H27" s="500"/>
      <c r="I27" s="500"/>
      <c r="J27" s="500"/>
      <c r="K27" s="500"/>
      <c r="L27" s="500"/>
      <c r="M27" s="500">
        <v>0.1</v>
      </c>
      <c r="N27" s="500"/>
      <c r="O27" s="500"/>
      <c r="P27" s="500">
        <v>0.4</v>
      </c>
      <c r="Q27" s="500"/>
      <c r="R27" s="500"/>
      <c r="S27" s="500"/>
      <c r="T27" s="500"/>
      <c r="U27" s="500"/>
      <c r="V27" s="500"/>
      <c r="W27" s="500"/>
      <c r="X27" s="500"/>
      <c r="Y27" s="500"/>
      <c r="Z27" s="500"/>
      <c r="AA27" s="500"/>
      <c r="AB27" s="500">
        <v>0.1</v>
      </c>
      <c r="AC27" s="500">
        <v>0.05</v>
      </c>
      <c r="AD27" s="500"/>
      <c r="AE27" s="500"/>
      <c r="AF27" s="500"/>
      <c r="AG27" s="500"/>
      <c r="AH27" s="507">
        <v>0.8</v>
      </c>
    </row>
    <row r="28" spans="1:34" x14ac:dyDescent="0.3">
      <c r="A28" s="414"/>
      <c r="B28" s="391" t="s">
        <v>849</v>
      </c>
      <c r="C28" s="499">
        <v>0.15</v>
      </c>
      <c r="D28" s="500"/>
      <c r="E28" s="500"/>
      <c r="F28" s="500"/>
      <c r="G28" s="500"/>
      <c r="H28" s="500"/>
      <c r="I28" s="500"/>
      <c r="J28" s="500"/>
      <c r="K28" s="500"/>
      <c r="L28" s="500"/>
      <c r="M28" s="500"/>
      <c r="N28" s="500"/>
      <c r="O28" s="500"/>
      <c r="P28" s="500"/>
      <c r="Q28" s="500"/>
      <c r="R28" s="500"/>
      <c r="S28" s="500"/>
      <c r="T28" s="500"/>
      <c r="U28" s="500"/>
      <c r="V28" s="500"/>
      <c r="W28" s="500"/>
      <c r="X28" s="500"/>
      <c r="Y28" s="500"/>
      <c r="Z28" s="500"/>
      <c r="AA28" s="500"/>
      <c r="AB28" s="500"/>
      <c r="AC28" s="500">
        <v>0.1</v>
      </c>
      <c r="AD28" s="500"/>
      <c r="AE28" s="500"/>
      <c r="AF28" s="500"/>
      <c r="AG28" s="500"/>
      <c r="AH28" s="507">
        <v>0.25</v>
      </c>
    </row>
    <row r="29" spans="1:34" x14ac:dyDescent="0.3">
      <c r="A29" s="414"/>
      <c r="B29" s="391" t="s">
        <v>678</v>
      </c>
      <c r="C29" s="499"/>
      <c r="D29" s="500"/>
      <c r="E29" s="500">
        <v>0.05</v>
      </c>
      <c r="F29" s="500"/>
      <c r="G29" s="500"/>
      <c r="H29" s="500"/>
      <c r="I29" s="500"/>
      <c r="J29" s="500"/>
      <c r="K29" s="500"/>
      <c r="L29" s="500"/>
      <c r="M29" s="500"/>
      <c r="N29" s="500"/>
      <c r="O29" s="500"/>
      <c r="P29" s="500"/>
      <c r="Q29" s="500"/>
      <c r="R29" s="500"/>
      <c r="S29" s="500"/>
      <c r="T29" s="500"/>
      <c r="U29" s="500"/>
      <c r="V29" s="500"/>
      <c r="W29" s="500"/>
      <c r="X29" s="500"/>
      <c r="Y29" s="500"/>
      <c r="Z29" s="500"/>
      <c r="AA29" s="500"/>
      <c r="AB29" s="500">
        <v>0.25</v>
      </c>
      <c r="AC29" s="500"/>
      <c r="AD29" s="500"/>
      <c r="AE29" s="500"/>
      <c r="AF29" s="500"/>
      <c r="AG29" s="500">
        <v>0.7</v>
      </c>
      <c r="AH29" s="507">
        <v>1</v>
      </c>
    </row>
    <row r="30" spans="1:34" x14ac:dyDescent="0.3">
      <c r="A30" s="511" t="s">
        <v>39</v>
      </c>
      <c r="B30" s="512"/>
      <c r="C30" s="509">
        <v>5.26</v>
      </c>
      <c r="D30" s="510">
        <v>2.15</v>
      </c>
      <c r="E30" s="510">
        <v>1.8800000000000003</v>
      </c>
      <c r="F30" s="510">
        <v>1.5499999999999998</v>
      </c>
      <c r="G30" s="510">
        <v>3.6</v>
      </c>
      <c r="H30" s="510">
        <v>3.7</v>
      </c>
      <c r="I30" s="510">
        <v>2.25</v>
      </c>
      <c r="J30" s="510">
        <v>0.98</v>
      </c>
      <c r="K30" s="510">
        <v>0.2</v>
      </c>
      <c r="L30" s="510">
        <v>0.25</v>
      </c>
      <c r="M30" s="510">
        <v>3.5950000000000002</v>
      </c>
      <c r="N30" s="510">
        <v>0.75</v>
      </c>
      <c r="O30" s="510">
        <v>2.3499999999999996</v>
      </c>
      <c r="P30" s="510">
        <v>0.46500000000000002</v>
      </c>
      <c r="Q30" s="510">
        <v>0.95000000000000007</v>
      </c>
      <c r="R30" s="510">
        <v>2.1999999999999997</v>
      </c>
      <c r="S30" s="510">
        <v>1.3</v>
      </c>
      <c r="T30" s="510">
        <v>1.9</v>
      </c>
      <c r="U30" s="510">
        <v>1.6500000000000001</v>
      </c>
      <c r="V30" s="510">
        <v>0.7</v>
      </c>
      <c r="W30" s="510">
        <v>0.55000000000000004</v>
      </c>
      <c r="X30" s="510">
        <v>1.1499999999999999</v>
      </c>
      <c r="Y30" s="510">
        <v>4.0500000000000007</v>
      </c>
      <c r="Z30" s="510">
        <v>0.3</v>
      </c>
      <c r="AA30" s="510">
        <v>2.75</v>
      </c>
      <c r="AB30" s="510">
        <v>2.6</v>
      </c>
      <c r="AC30" s="510">
        <v>5.4799999999999986</v>
      </c>
      <c r="AD30" s="510">
        <v>0.3</v>
      </c>
      <c r="AE30" s="510">
        <v>0.75</v>
      </c>
      <c r="AF30" s="510">
        <v>2.4500000000000002</v>
      </c>
      <c r="AG30" s="510">
        <v>1.65</v>
      </c>
      <c r="AH30" s="508">
        <v>59.709999999999994</v>
      </c>
    </row>
    <row r="31" spans="1:34" x14ac:dyDescent="0.3">
      <c r="A31" s="389" t="s">
        <v>41</v>
      </c>
      <c r="B31" s="392" t="s">
        <v>132</v>
      </c>
      <c r="C31" s="497">
        <v>0.7</v>
      </c>
      <c r="D31" s="498"/>
      <c r="E31" s="498"/>
      <c r="F31" s="498"/>
      <c r="G31" s="498"/>
      <c r="H31" s="498"/>
      <c r="I31" s="498">
        <v>0.6</v>
      </c>
      <c r="J31" s="498"/>
      <c r="K31" s="498"/>
      <c r="L31" s="498"/>
      <c r="M31" s="498"/>
      <c r="N31" s="498"/>
      <c r="O31" s="498"/>
      <c r="P31" s="498"/>
      <c r="Q31" s="498"/>
      <c r="R31" s="498"/>
      <c r="S31" s="498"/>
      <c r="T31" s="498"/>
      <c r="U31" s="498">
        <v>0.2</v>
      </c>
      <c r="V31" s="498"/>
      <c r="W31" s="498"/>
      <c r="X31" s="498">
        <v>0.15000000000000002</v>
      </c>
      <c r="Y31" s="498">
        <v>0.5</v>
      </c>
      <c r="Z31" s="498"/>
      <c r="AA31" s="498"/>
      <c r="AB31" s="498"/>
      <c r="AC31" s="498">
        <v>1.4</v>
      </c>
      <c r="AD31" s="498"/>
      <c r="AE31" s="498"/>
      <c r="AF31" s="498">
        <v>0.44999999999999996</v>
      </c>
      <c r="AG31" s="498"/>
      <c r="AH31" s="506">
        <v>4</v>
      </c>
    </row>
    <row r="32" spans="1:34" x14ac:dyDescent="0.3">
      <c r="A32" s="414"/>
      <c r="B32" s="393" t="s">
        <v>58</v>
      </c>
      <c r="C32" s="499">
        <v>0.1</v>
      </c>
      <c r="D32" s="500"/>
      <c r="E32" s="500"/>
      <c r="F32" s="500"/>
      <c r="G32" s="500"/>
      <c r="H32" s="500"/>
      <c r="I32" s="500">
        <v>0.15000000000000002</v>
      </c>
      <c r="J32" s="500"/>
      <c r="K32" s="500"/>
      <c r="L32" s="500"/>
      <c r="M32" s="500">
        <v>0.03</v>
      </c>
      <c r="N32" s="500"/>
      <c r="O32" s="500"/>
      <c r="P32" s="500"/>
      <c r="Q32" s="500"/>
      <c r="R32" s="500"/>
      <c r="S32" s="500"/>
      <c r="T32" s="500"/>
      <c r="U32" s="500"/>
      <c r="V32" s="500"/>
      <c r="W32" s="500"/>
      <c r="X32" s="500"/>
      <c r="Y32" s="500"/>
      <c r="Z32" s="500"/>
      <c r="AA32" s="500"/>
      <c r="AB32" s="500">
        <v>0.1</v>
      </c>
      <c r="AC32" s="500"/>
      <c r="AD32" s="500"/>
      <c r="AE32" s="500"/>
      <c r="AF32" s="500"/>
      <c r="AG32" s="500"/>
      <c r="AH32" s="507">
        <v>0.38</v>
      </c>
    </row>
    <row r="33" spans="1:34" x14ac:dyDescent="0.3">
      <c r="A33" s="414"/>
      <c r="B33" s="393" t="s">
        <v>109</v>
      </c>
      <c r="C33" s="499">
        <v>0.1</v>
      </c>
      <c r="D33" s="500"/>
      <c r="E33" s="500"/>
      <c r="F33" s="500"/>
      <c r="G33" s="500"/>
      <c r="H33" s="500"/>
      <c r="I33" s="500">
        <v>0.15</v>
      </c>
      <c r="J33" s="500"/>
      <c r="K33" s="500"/>
      <c r="L33" s="500"/>
      <c r="M33" s="500"/>
      <c r="N33" s="500"/>
      <c r="O33" s="500"/>
      <c r="P33" s="500"/>
      <c r="Q33" s="500">
        <v>0.25</v>
      </c>
      <c r="R33" s="500"/>
      <c r="S33" s="500"/>
      <c r="T33" s="500"/>
      <c r="U33" s="500">
        <v>0.2</v>
      </c>
      <c r="V33" s="500"/>
      <c r="W33" s="500"/>
      <c r="X33" s="500"/>
      <c r="Y33" s="500">
        <v>0.4</v>
      </c>
      <c r="Z33" s="500"/>
      <c r="AA33" s="500"/>
      <c r="AB33" s="500"/>
      <c r="AC33" s="500">
        <v>0.7</v>
      </c>
      <c r="AD33" s="500"/>
      <c r="AE33" s="500"/>
      <c r="AF33" s="500">
        <v>0.15</v>
      </c>
      <c r="AG33" s="500">
        <v>0.1</v>
      </c>
      <c r="AH33" s="507">
        <v>2.0499999999999998</v>
      </c>
    </row>
    <row r="34" spans="1:34" x14ac:dyDescent="0.3">
      <c r="A34" s="414"/>
      <c r="B34" s="393" t="s">
        <v>42</v>
      </c>
      <c r="C34" s="499">
        <v>0.64999999999999991</v>
      </c>
      <c r="D34" s="500">
        <v>0.7</v>
      </c>
      <c r="E34" s="500">
        <v>0.2</v>
      </c>
      <c r="F34" s="500"/>
      <c r="G34" s="500"/>
      <c r="H34" s="500"/>
      <c r="I34" s="500">
        <v>0.35</v>
      </c>
      <c r="J34" s="500"/>
      <c r="K34" s="500"/>
      <c r="L34" s="500"/>
      <c r="M34" s="500">
        <v>0.16999999999999998</v>
      </c>
      <c r="N34" s="500"/>
      <c r="O34" s="500"/>
      <c r="P34" s="500"/>
      <c r="Q34" s="500">
        <v>0.30000000000000004</v>
      </c>
      <c r="R34" s="500"/>
      <c r="S34" s="500"/>
      <c r="T34" s="500">
        <v>1.1000000000000001</v>
      </c>
      <c r="U34" s="500"/>
      <c r="V34" s="500"/>
      <c r="W34" s="500"/>
      <c r="X34" s="500"/>
      <c r="Y34" s="500"/>
      <c r="Z34" s="500"/>
      <c r="AA34" s="500"/>
      <c r="AB34" s="500">
        <v>0.2</v>
      </c>
      <c r="AC34" s="500">
        <v>0.5</v>
      </c>
      <c r="AD34" s="500"/>
      <c r="AE34" s="500"/>
      <c r="AF34" s="500">
        <v>0.3</v>
      </c>
      <c r="AG34" s="500"/>
      <c r="AH34" s="507">
        <v>4.47</v>
      </c>
    </row>
    <row r="35" spans="1:34" x14ac:dyDescent="0.3">
      <c r="A35" s="414"/>
      <c r="B35" s="393" t="s">
        <v>112</v>
      </c>
      <c r="C35" s="499"/>
      <c r="D35" s="500"/>
      <c r="E35" s="500"/>
      <c r="F35" s="500"/>
      <c r="G35" s="500"/>
      <c r="H35" s="500"/>
      <c r="I35" s="500">
        <v>0.7</v>
      </c>
      <c r="J35" s="500"/>
      <c r="K35" s="500"/>
      <c r="L35" s="500"/>
      <c r="M35" s="500">
        <v>0.03</v>
      </c>
      <c r="N35" s="500"/>
      <c r="O35" s="500"/>
      <c r="P35" s="500"/>
      <c r="Q35" s="500"/>
      <c r="R35" s="500"/>
      <c r="S35" s="500"/>
      <c r="T35" s="500"/>
      <c r="U35" s="500"/>
      <c r="V35" s="500"/>
      <c r="W35" s="500"/>
      <c r="X35" s="500"/>
      <c r="Y35" s="500">
        <v>0.3</v>
      </c>
      <c r="Z35" s="500"/>
      <c r="AA35" s="500"/>
      <c r="AB35" s="500">
        <v>1</v>
      </c>
      <c r="AC35" s="500"/>
      <c r="AD35" s="500"/>
      <c r="AE35" s="500"/>
      <c r="AF35" s="500"/>
      <c r="AG35" s="500"/>
      <c r="AH35" s="507">
        <v>2.0300000000000002</v>
      </c>
    </row>
    <row r="36" spans="1:34" x14ac:dyDescent="0.3">
      <c r="A36" s="414"/>
      <c r="B36" s="393" t="s">
        <v>71</v>
      </c>
      <c r="C36" s="499"/>
      <c r="D36" s="500">
        <v>0.05</v>
      </c>
      <c r="E36" s="500"/>
      <c r="F36" s="500"/>
      <c r="G36" s="500"/>
      <c r="H36" s="500"/>
      <c r="I36" s="500"/>
      <c r="J36" s="500"/>
      <c r="K36" s="500"/>
      <c r="L36" s="500"/>
      <c r="M36" s="500">
        <v>0.03</v>
      </c>
      <c r="N36" s="500"/>
      <c r="O36" s="500"/>
      <c r="P36" s="500"/>
      <c r="Q36" s="500"/>
      <c r="R36" s="500"/>
      <c r="S36" s="500"/>
      <c r="T36" s="500"/>
      <c r="U36" s="500"/>
      <c r="V36" s="500"/>
      <c r="W36" s="500"/>
      <c r="X36" s="500">
        <v>0.55000000000000004</v>
      </c>
      <c r="Y36" s="500"/>
      <c r="Z36" s="500"/>
      <c r="AA36" s="500"/>
      <c r="AB36" s="500">
        <v>0.05</v>
      </c>
      <c r="AC36" s="500"/>
      <c r="AD36" s="500"/>
      <c r="AE36" s="500"/>
      <c r="AF36" s="500"/>
      <c r="AG36" s="500"/>
      <c r="AH36" s="507">
        <v>0.68</v>
      </c>
    </row>
    <row r="37" spans="1:34" x14ac:dyDescent="0.3">
      <c r="A37" s="414"/>
      <c r="B37" s="393" t="s">
        <v>55</v>
      </c>
      <c r="C37" s="499"/>
      <c r="D37" s="500"/>
      <c r="E37" s="500"/>
      <c r="F37" s="500"/>
      <c r="G37" s="500"/>
      <c r="H37" s="500"/>
      <c r="I37" s="500"/>
      <c r="J37" s="500"/>
      <c r="K37" s="500"/>
      <c r="L37" s="500"/>
      <c r="M37" s="500"/>
      <c r="N37" s="500"/>
      <c r="O37" s="500"/>
      <c r="P37" s="500"/>
      <c r="Q37" s="500"/>
      <c r="R37" s="500"/>
      <c r="S37" s="500"/>
      <c r="T37" s="500"/>
      <c r="U37" s="500"/>
      <c r="V37" s="500"/>
      <c r="W37" s="500"/>
      <c r="X37" s="500"/>
      <c r="Y37" s="500"/>
      <c r="Z37" s="500"/>
      <c r="AA37" s="500"/>
      <c r="AB37" s="500"/>
      <c r="AC37" s="500"/>
      <c r="AD37" s="500"/>
      <c r="AE37" s="500"/>
      <c r="AF37" s="500">
        <v>0.2</v>
      </c>
      <c r="AG37" s="500"/>
      <c r="AH37" s="507">
        <v>0.2</v>
      </c>
    </row>
    <row r="38" spans="1:34" x14ac:dyDescent="0.3">
      <c r="A38" s="414"/>
      <c r="B38" s="393" t="s">
        <v>54</v>
      </c>
      <c r="C38" s="499">
        <v>0.25</v>
      </c>
      <c r="D38" s="500"/>
      <c r="E38" s="500">
        <v>0.25</v>
      </c>
      <c r="F38" s="500"/>
      <c r="G38" s="500"/>
      <c r="H38" s="500"/>
      <c r="I38" s="500">
        <v>0.4</v>
      </c>
      <c r="J38" s="500"/>
      <c r="K38" s="500"/>
      <c r="L38" s="500"/>
      <c r="M38" s="500">
        <v>0.79500000000000004</v>
      </c>
      <c r="N38" s="500"/>
      <c r="O38" s="500"/>
      <c r="P38" s="500"/>
      <c r="Q38" s="500"/>
      <c r="R38" s="500"/>
      <c r="S38" s="500"/>
      <c r="T38" s="500"/>
      <c r="U38" s="500"/>
      <c r="V38" s="500"/>
      <c r="W38" s="500"/>
      <c r="X38" s="500"/>
      <c r="Y38" s="500"/>
      <c r="Z38" s="500"/>
      <c r="AA38" s="500">
        <v>0.25</v>
      </c>
      <c r="AB38" s="500"/>
      <c r="AC38" s="500">
        <v>0.2</v>
      </c>
      <c r="AD38" s="500"/>
      <c r="AE38" s="500"/>
      <c r="AF38" s="500"/>
      <c r="AG38" s="500"/>
      <c r="AH38" s="507">
        <v>2.145</v>
      </c>
    </row>
    <row r="39" spans="1:34" x14ac:dyDescent="0.3">
      <c r="A39" s="414"/>
      <c r="B39" s="393" t="s">
        <v>43</v>
      </c>
      <c r="C39" s="499">
        <v>0.1</v>
      </c>
      <c r="D39" s="500"/>
      <c r="E39" s="500"/>
      <c r="F39" s="500"/>
      <c r="G39" s="500"/>
      <c r="H39" s="500"/>
      <c r="I39" s="500"/>
      <c r="J39" s="500"/>
      <c r="K39" s="500"/>
      <c r="L39" s="500"/>
      <c r="M39" s="500">
        <v>0.16999999999999998</v>
      </c>
      <c r="N39" s="500"/>
      <c r="O39" s="500">
        <v>0.89999999999999991</v>
      </c>
      <c r="P39" s="500"/>
      <c r="Q39" s="500"/>
      <c r="R39" s="500"/>
      <c r="S39" s="500"/>
      <c r="T39" s="500"/>
      <c r="U39" s="500">
        <v>0.2</v>
      </c>
      <c r="V39" s="500"/>
      <c r="W39" s="500"/>
      <c r="X39" s="500">
        <v>0.35</v>
      </c>
      <c r="Y39" s="500">
        <v>0.15000000000000002</v>
      </c>
      <c r="Z39" s="500"/>
      <c r="AA39" s="500"/>
      <c r="AB39" s="500">
        <v>0.35</v>
      </c>
      <c r="AC39" s="500">
        <v>0.6</v>
      </c>
      <c r="AD39" s="500"/>
      <c r="AE39" s="500"/>
      <c r="AF39" s="500">
        <v>0.7</v>
      </c>
      <c r="AG39" s="500">
        <v>0.3</v>
      </c>
      <c r="AH39" s="507">
        <v>3.8199999999999994</v>
      </c>
    </row>
    <row r="40" spans="1:34" x14ac:dyDescent="0.3">
      <c r="A40" s="414"/>
      <c r="B40" s="393" t="s">
        <v>45</v>
      </c>
      <c r="C40" s="499">
        <v>0.30000000000000004</v>
      </c>
      <c r="D40" s="500"/>
      <c r="E40" s="500"/>
      <c r="F40" s="500"/>
      <c r="G40" s="500"/>
      <c r="H40" s="500"/>
      <c r="I40" s="500">
        <v>0.25</v>
      </c>
      <c r="J40" s="500"/>
      <c r="K40" s="500"/>
      <c r="L40" s="500"/>
      <c r="M40" s="500">
        <v>0.06</v>
      </c>
      <c r="N40" s="500"/>
      <c r="O40" s="500"/>
      <c r="P40" s="500"/>
      <c r="Q40" s="500">
        <v>0.05</v>
      </c>
      <c r="R40" s="500"/>
      <c r="S40" s="500"/>
      <c r="T40" s="500"/>
      <c r="U40" s="500"/>
      <c r="V40" s="500"/>
      <c r="W40" s="500"/>
      <c r="X40" s="500"/>
      <c r="Y40" s="500"/>
      <c r="Z40" s="500"/>
      <c r="AA40" s="500"/>
      <c r="AB40" s="500"/>
      <c r="AC40" s="500">
        <v>0.4</v>
      </c>
      <c r="AD40" s="500"/>
      <c r="AE40" s="500"/>
      <c r="AF40" s="500"/>
      <c r="AG40" s="500"/>
      <c r="AH40" s="507">
        <v>1.06</v>
      </c>
    </row>
    <row r="41" spans="1:34" x14ac:dyDescent="0.3">
      <c r="A41" s="414"/>
      <c r="B41" s="393" t="s">
        <v>84</v>
      </c>
      <c r="C41" s="499">
        <v>0.2</v>
      </c>
      <c r="D41" s="500"/>
      <c r="E41" s="500"/>
      <c r="F41" s="500"/>
      <c r="G41" s="500"/>
      <c r="H41" s="500"/>
      <c r="I41" s="500">
        <v>0.05</v>
      </c>
      <c r="J41" s="500"/>
      <c r="K41" s="500"/>
      <c r="L41" s="500"/>
      <c r="M41" s="500">
        <v>0.1</v>
      </c>
      <c r="N41" s="500"/>
      <c r="O41" s="500"/>
      <c r="P41" s="500"/>
      <c r="Q41" s="500"/>
      <c r="R41" s="500"/>
      <c r="S41" s="500"/>
      <c r="T41" s="500"/>
      <c r="U41" s="500"/>
      <c r="V41" s="500"/>
      <c r="W41" s="500"/>
      <c r="X41" s="500"/>
      <c r="Y41" s="500"/>
      <c r="Z41" s="500"/>
      <c r="AA41" s="500"/>
      <c r="AB41" s="500"/>
      <c r="AC41" s="500">
        <v>0.15000000000000002</v>
      </c>
      <c r="AD41" s="500"/>
      <c r="AE41" s="500"/>
      <c r="AF41" s="500">
        <v>0.15</v>
      </c>
      <c r="AG41" s="500"/>
      <c r="AH41" s="507">
        <v>0.65</v>
      </c>
    </row>
    <row r="42" spans="1:34" s="5" customFormat="1" x14ac:dyDescent="0.3">
      <c r="A42" s="414"/>
      <c r="B42" s="393" t="s">
        <v>48</v>
      </c>
      <c r="C42" s="499">
        <v>0.4</v>
      </c>
      <c r="D42" s="500"/>
      <c r="E42" s="500"/>
      <c r="F42" s="500"/>
      <c r="G42" s="500"/>
      <c r="H42" s="500"/>
      <c r="I42" s="500">
        <v>0.45</v>
      </c>
      <c r="J42" s="500"/>
      <c r="K42" s="500"/>
      <c r="L42" s="500"/>
      <c r="M42" s="500">
        <v>0.32</v>
      </c>
      <c r="N42" s="500"/>
      <c r="O42" s="500"/>
      <c r="P42" s="500"/>
      <c r="Q42" s="500"/>
      <c r="R42" s="500"/>
      <c r="S42" s="500"/>
      <c r="T42" s="500"/>
      <c r="U42" s="500"/>
      <c r="V42" s="500"/>
      <c r="W42" s="500"/>
      <c r="X42" s="500"/>
      <c r="Y42" s="500"/>
      <c r="Z42" s="500"/>
      <c r="AA42" s="500">
        <v>0.25</v>
      </c>
      <c r="AB42" s="500"/>
      <c r="AC42" s="500"/>
      <c r="AD42" s="500"/>
      <c r="AE42" s="500"/>
      <c r="AF42" s="500"/>
      <c r="AG42" s="500"/>
      <c r="AH42" s="507">
        <v>1.4200000000000002</v>
      </c>
    </row>
    <row r="43" spans="1:34" x14ac:dyDescent="0.3">
      <c r="A43" s="414"/>
      <c r="B43" s="393" t="s">
        <v>117</v>
      </c>
      <c r="C43" s="499"/>
      <c r="D43" s="500"/>
      <c r="E43" s="500"/>
      <c r="F43" s="500">
        <v>0.1</v>
      </c>
      <c r="G43" s="500"/>
      <c r="H43" s="500"/>
      <c r="I43" s="500"/>
      <c r="J43" s="500"/>
      <c r="K43" s="500"/>
      <c r="L43" s="500"/>
      <c r="M43" s="500"/>
      <c r="N43" s="500"/>
      <c r="O43" s="500"/>
      <c r="P43" s="500"/>
      <c r="Q43" s="500"/>
      <c r="R43" s="500"/>
      <c r="S43" s="500"/>
      <c r="T43" s="500">
        <v>0.3</v>
      </c>
      <c r="U43" s="500"/>
      <c r="V43" s="500"/>
      <c r="W43" s="500"/>
      <c r="X43" s="500"/>
      <c r="Y43" s="500">
        <v>0.25</v>
      </c>
      <c r="Z43" s="500"/>
      <c r="AA43" s="500"/>
      <c r="AB43" s="500"/>
      <c r="AC43" s="500"/>
      <c r="AD43" s="500"/>
      <c r="AE43" s="500"/>
      <c r="AF43" s="500"/>
      <c r="AG43" s="500"/>
      <c r="AH43" s="507">
        <v>0.65</v>
      </c>
    </row>
    <row r="44" spans="1:34" x14ac:dyDescent="0.3">
      <c r="A44" s="414"/>
      <c r="B44" s="393" t="s">
        <v>118</v>
      </c>
      <c r="C44" s="499">
        <v>0.15000000000000002</v>
      </c>
      <c r="D44" s="500"/>
      <c r="E44" s="500">
        <v>0.05</v>
      </c>
      <c r="F44" s="500"/>
      <c r="G44" s="500"/>
      <c r="H44" s="500"/>
      <c r="I44" s="500"/>
      <c r="J44" s="500"/>
      <c r="K44" s="500"/>
      <c r="L44" s="500"/>
      <c r="M44" s="500"/>
      <c r="N44" s="500"/>
      <c r="O44" s="500"/>
      <c r="P44" s="500"/>
      <c r="Q44" s="500"/>
      <c r="R44" s="500"/>
      <c r="S44" s="500"/>
      <c r="T44" s="500"/>
      <c r="U44" s="500"/>
      <c r="V44" s="500"/>
      <c r="W44" s="500"/>
      <c r="X44" s="500"/>
      <c r="Y44" s="500"/>
      <c r="Z44" s="500"/>
      <c r="AA44" s="500"/>
      <c r="AB44" s="500"/>
      <c r="AC44" s="500"/>
      <c r="AD44" s="500"/>
      <c r="AE44" s="500"/>
      <c r="AF44" s="500"/>
      <c r="AG44" s="500"/>
      <c r="AH44" s="507">
        <v>0.2</v>
      </c>
    </row>
    <row r="45" spans="1:34" x14ac:dyDescent="0.3">
      <c r="A45" s="414"/>
      <c r="B45" s="393" t="s">
        <v>49</v>
      </c>
      <c r="C45" s="499">
        <v>0.30000000000000004</v>
      </c>
      <c r="D45" s="500"/>
      <c r="E45" s="500">
        <v>0.1</v>
      </c>
      <c r="F45" s="500"/>
      <c r="G45" s="500"/>
      <c r="H45" s="500"/>
      <c r="I45" s="500">
        <v>0.35</v>
      </c>
      <c r="J45" s="500"/>
      <c r="K45" s="500"/>
      <c r="L45" s="500"/>
      <c r="M45" s="500">
        <v>0.06</v>
      </c>
      <c r="N45" s="500"/>
      <c r="O45" s="500"/>
      <c r="P45" s="500"/>
      <c r="Q45" s="500"/>
      <c r="R45" s="500"/>
      <c r="S45" s="500"/>
      <c r="T45" s="500"/>
      <c r="U45" s="500"/>
      <c r="V45" s="500"/>
      <c r="W45" s="500"/>
      <c r="X45" s="500"/>
      <c r="Y45" s="500"/>
      <c r="Z45" s="500"/>
      <c r="AA45" s="500">
        <v>0.25</v>
      </c>
      <c r="AB45" s="500"/>
      <c r="AC45" s="500"/>
      <c r="AD45" s="500"/>
      <c r="AE45" s="500"/>
      <c r="AF45" s="500"/>
      <c r="AG45" s="500"/>
      <c r="AH45" s="507">
        <v>1.06</v>
      </c>
    </row>
    <row r="46" spans="1:34" x14ac:dyDescent="0.3">
      <c r="A46" s="414"/>
      <c r="B46" s="393" t="s">
        <v>120</v>
      </c>
      <c r="C46" s="499">
        <v>0.30000000000000004</v>
      </c>
      <c r="D46" s="500"/>
      <c r="E46" s="500">
        <v>0.2</v>
      </c>
      <c r="F46" s="500"/>
      <c r="G46" s="500"/>
      <c r="H46" s="500"/>
      <c r="I46" s="500"/>
      <c r="J46" s="500"/>
      <c r="K46" s="500"/>
      <c r="L46" s="500"/>
      <c r="M46" s="500">
        <v>0.06</v>
      </c>
      <c r="N46" s="500"/>
      <c r="O46" s="500"/>
      <c r="P46" s="500"/>
      <c r="Q46" s="500"/>
      <c r="R46" s="500"/>
      <c r="S46" s="500"/>
      <c r="T46" s="500"/>
      <c r="U46" s="500"/>
      <c r="V46" s="500"/>
      <c r="W46" s="500"/>
      <c r="X46" s="500"/>
      <c r="Y46" s="500"/>
      <c r="Z46" s="500"/>
      <c r="AA46" s="500"/>
      <c r="AB46" s="500"/>
      <c r="AC46" s="500">
        <v>0.35</v>
      </c>
      <c r="AD46" s="500"/>
      <c r="AE46" s="500"/>
      <c r="AF46" s="500"/>
      <c r="AG46" s="500"/>
      <c r="AH46" s="507">
        <v>0.91</v>
      </c>
    </row>
    <row r="47" spans="1:34" x14ac:dyDescent="0.3">
      <c r="A47" s="414"/>
      <c r="B47" s="393" t="s">
        <v>52</v>
      </c>
      <c r="C47" s="499"/>
      <c r="D47" s="500"/>
      <c r="E47" s="500"/>
      <c r="F47" s="500"/>
      <c r="G47" s="500"/>
      <c r="H47" s="500"/>
      <c r="I47" s="500">
        <v>0.7</v>
      </c>
      <c r="J47" s="500"/>
      <c r="K47" s="500"/>
      <c r="L47" s="500"/>
      <c r="M47" s="500">
        <v>0.03</v>
      </c>
      <c r="N47" s="500"/>
      <c r="O47" s="500">
        <v>0.2</v>
      </c>
      <c r="P47" s="500"/>
      <c r="Q47" s="500"/>
      <c r="R47" s="500"/>
      <c r="S47" s="500"/>
      <c r="T47" s="500"/>
      <c r="U47" s="500"/>
      <c r="V47" s="500"/>
      <c r="W47" s="500"/>
      <c r="X47" s="500"/>
      <c r="Y47" s="500"/>
      <c r="Z47" s="500"/>
      <c r="AA47" s="500"/>
      <c r="AB47" s="500"/>
      <c r="AC47" s="500"/>
      <c r="AD47" s="500"/>
      <c r="AE47" s="500"/>
      <c r="AF47" s="500"/>
      <c r="AG47" s="500">
        <v>0.2</v>
      </c>
      <c r="AH47" s="507">
        <v>1.1299999999999999</v>
      </c>
    </row>
    <row r="48" spans="1:34" x14ac:dyDescent="0.3">
      <c r="A48" s="414"/>
      <c r="B48" s="391" t="s">
        <v>182</v>
      </c>
      <c r="C48" s="499"/>
      <c r="D48" s="500"/>
      <c r="E48" s="500"/>
      <c r="F48" s="500"/>
      <c r="G48" s="500"/>
      <c r="H48" s="500"/>
      <c r="I48" s="500"/>
      <c r="J48" s="500"/>
      <c r="K48" s="500"/>
      <c r="L48" s="500"/>
      <c r="M48" s="500"/>
      <c r="N48" s="500"/>
      <c r="O48" s="500"/>
      <c r="P48" s="500"/>
      <c r="Q48" s="500"/>
      <c r="R48" s="500"/>
      <c r="S48" s="500"/>
      <c r="T48" s="500"/>
      <c r="U48" s="500"/>
      <c r="V48" s="500"/>
      <c r="W48" s="500"/>
      <c r="X48" s="500"/>
      <c r="Y48" s="500"/>
      <c r="Z48" s="500"/>
      <c r="AA48" s="500"/>
      <c r="AB48" s="500"/>
      <c r="AC48" s="500">
        <v>0.5</v>
      </c>
      <c r="AD48" s="500"/>
      <c r="AE48" s="500"/>
      <c r="AF48" s="500"/>
      <c r="AG48" s="500"/>
      <c r="AH48" s="507">
        <v>0.5</v>
      </c>
    </row>
    <row r="49" spans="1:34" x14ac:dyDescent="0.3">
      <c r="A49" s="414"/>
      <c r="B49" s="391" t="s">
        <v>195</v>
      </c>
      <c r="C49" s="499">
        <v>0.15</v>
      </c>
      <c r="D49" s="500"/>
      <c r="E49" s="500">
        <v>0.2</v>
      </c>
      <c r="F49" s="500"/>
      <c r="G49" s="500"/>
      <c r="H49" s="500"/>
      <c r="I49" s="500"/>
      <c r="J49" s="500"/>
      <c r="K49" s="500"/>
      <c r="L49" s="500"/>
      <c r="M49" s="500">
        <v>0.1</v>
      </c>
      <c r="N49" s="500"/>
      <c r="O49" s="500"/>
      <c r="P49" s="500"/>
      <c r="Q49" s="500"/>
      <c r="R49" s="500"/>
      <c r="S49" s="500"/>
      <c r="T49" s="500"/>
      <c r="U49" s="500"/>
      <c r="V49" s="500"/>
      <c r="W49" s="500"/>
      <c r="X49" s="500"/>
      <c r="Y49" s="500"/>
      <c r="Z49" s="500"/>
      <c r="AA49" s="500"/>
      <c r="AB49" s="500"/>
      <c r="AC49" s="500">
        <v>2.2999999999999998</v>
      </c>
      <c r="AD49" s="500"/>
      <c r="AE49" s="500"/>
      <c r="AF49" s="500"/>
      <c r="AG49" s="500"/>
      <c r="AH49" s="507">
        <v>2.75</v>
      </c>
    </row>
    <row r="50" spans="1:34" x14ac:dyDescent="0.3">
      <c r="A50" s="414"/>
      <c r="B50" s="391" t="s">
        <v>239</v>
      </c>
      <c r="C50" s="499"/>
      <c r="D50" s="500"/>
      <c r="E50" s="500"/>
      <c r="F50" s="500"/>
      <c r="G50" s="500"/>
      <c r="H50" s="500"/>
      <c r="I50" s="500"/>
      <c r="J50" s="500"/>
      <c r="K50" s="500"/>
      <c r="L50" s="500"/>
      <c r="M50" s="500">
        <v>4.4999999999999998E-2</v>
      </c>
      <c r="N50" s="500"/>
      <c r="O50" s="500"/>
      <c r="P50" s="500"/>
      <c r="Q50" s="500"/>
      <c r="R50" s="500"/>
      <c r="S50" s="500"/>
      <c r="T50" s="500"/>
      <c r="U50" s="500"/>
      <c r="V50" s="500"/>
      <c r="W50" s="500"/>
      <c r="X50" s="500">
        <v>0.5</v>
      </c>
      <c r="Y50" s="500"/>
      <c r="Z50" s="500"/>
      <c r="AA50" s="500">
        <v>0.25</v>
      </c>
      <c r="AB50" s="500"/>
      <c r="AC50" s="500">
        <v>0.25</v>
      </c>
      <c r="AD50" s="500"/>
      <c r="AE50" s="500"/>
      <c r="AF50" s="500"/>
      <c r="AG50" s="500"/>
      <c r="AH50" s="507">
        <v>1.0449999999999999</v>
      </c>
    </row>
    <row r="51" spans="1:34" x14ac:dyDescent="0.3">
      <c r="A51" s="414"/>
      <c r="B51" s="391" t="s">
        <v>316</v>
      </c>
      <c r="C51" s="499">
        <v>0.2</v>
      </c>
      <c r="D51" s="500"/>
      <c r="E51" s="500"/>
      <c r="F51" s="500"/>
      <c r="G51" s="500"/>
      <c r="H51" s="500"/>
      <c r="I51" s="500"/>
      <c r="J51" s="500"/>
      <c r="K51" s="500"/>
      <c r="L51" s="500"/>
      <c r="M51" s="500"/>
      <c r="N51" s="500"/>
      <c r="O51" s="500"/>
      <c r="P51" s="500"/>
      <c r="Q51" s="500"/>
      <c r="R51" s="500"/>
      <c r="S51" s="500"/>
      <c r="T51" s="500"/>
      <c r="U51" s="500"/>
      <c r="V51" s="500"/>
      <c r="W51" s="500"/>
      <c r="X51" s="500"/>
      <c r="Y51" s="500"/>
      <c r="Z51" s="500"/>
      <c r="AA51" s="500"/>
      <c r="AB51" s="500">
        <v>0.60000000000000009</v>
      </c>
      <c r="AC51" s="500"/>
      <c r="AD51" s="500"/>
      <c r="AE51" s="500"/>
      <c r="AF51" s="500"/>
      <c r="AG51" s="500"/>
      <c r="AH51" s="507">
        <v>0.8</v>
      </c>
    </row>
    <row r="52" spans="1:34" x14ac:dyDescent="0.3">
      <c r="A52" s="414"/>
      <c r="B52" s="391" t="s">
        <v>302</v>
      </c>
      <c r="C52" s="499">
        <v>0.1</v>
      </c>
      <c r="D52" s="500">
        <v>0.15</v>
      </c>
      <c r="E52" s="500">
        <v>0.05</v>
      </c>
      <c r="F52" s="500"/>
      <c r="G52" s="500"/>
      <c r="H52" s="500"/>
      <c r="I52" s="500">
        <v>0.65</v>
      </c>
      <c r="J52" s="500"/>
      <c r="K52" s="500"/>
      <c r="L52" s="500"/>
      <c r="M52" s="500">
        <v>0.15</v>
      </c>
      <c r="N52" s="500"/>
      <c r="O52" s="500"/>
      <c r="P52" s="500"/>
      <c r="Q52" s="500"/>
      <c r="R52" s="500"/>
      <c r="S52" s="500"/>
      <c r="T52" s="500"/>
      <c r="U52" s="500"/>
      <c r="V52" s="500"/>
      <c r="W52" s="500"/>
      <c r="X52" s="500"/>
      <c r="Y52" s="500"/>
      <c r="Z52" s="500"/>
      <c r="AA52" s="500"/>
      <c r="AB52" s="500"/>
      <c r="AC52" s="500">
        <v>0.15</v>
      </c>
      <c r="AD52" s="500"/>
      <c r="AE52" s="500"/>
      <c r="AF52" s="500">
        <v>0.35</v>
      </c>
      <c r="AG52" s="500">
        <v>0.4</v>
      </c>
      <c r="AH52" s="507">
        <v>1.9999999999999996</v>
      </c>
    </row>
    <row r="53" spans="1:34" x14ac:dyDescent="0.3">
      <c r="A53" s="414"/>
      <c r="B53" s="391" t="s">
        <v>322</v>
      </c>
      <c r="C53" s="499">
        <v>0.1</v>
      </c>
      <c r="D53" s="500"/>
      <c r="E53" s="500">
        <v>0.05</v>
      </c>
      <c r="F53" s="500"/>
      <c r="G53" s="500"/>
      <c r="H53" s="500"/>
      <c r="I53" s="500">
        <v>0.25</v>
      </c>
      <c r="J53" s="500"/>
      <c r="K53" s="500"/>
      <c r="L53" s="500"/>
      <c r="M53" s="500">
        <v>0.05</v>
      </c>
      <c r="N53" s="500"/>
      <c r="O53" s="500"/>
      <c r="P53" s="500"/>
      <c r="Q53" s="500"/>
      <c r="R53" s="500"/>
      <c r="S53" s="500"/>
      <c r="T53" s="500"/>
      <c r="U53" s="500"/>
      <c r="V53" s="500"/>
      <c r="W53" s="500"/>
      <c r="X53" s="500">
        <v>0.1</v>
      </c>
      <c r="Y53" s="500"/>
      <c r="Z53" s="500"/>
      <c r="AA53" s="500">
        <v>0.1</v>
      </c>
      <c r="AB53" s="500"/>
      <c r="AC53" s="500">
        <v>0.15</v>
      </c>
      <c r="AD53" s="500"/>
      <c r="AE53" s="500"/>
      <c r="AF53" s="500">
        <v>0.4</v>
      </c>
      <c r="AG53" s="500"/>
      <c r="AH53" s="507">
        <v>1.2000000000000002</v>
      </c>
    </row>
    <row r="54" spans="1:34" x14ac:dyDescent="0.3">
      <c r="A54" s="414"/>
      <c r="B54" s="391" t="s">
        <v>569</v>
      </c>
      <c r="C54" s="499">
        <v>0.2</v>
      </c>
      <c r="D54" s="500"/>
      <c r="E54" s="500">
        <v>0.1</v>
      </c>
      <c r="F54" s="500"/>
      <c r="G54" s="500"/>
      <c r="H54" s="500"/>
      <c r="I54" s="500"/>
      <c r="J54" s="500"/>
      <c r="K54" s="500"/>
      <c r="L54" s="500"/>
      <c r="M54" s="500"/>
      <c r="N54" s="500"/>
      <c r="O54" s="500"/>
      <c r="P54" s="500"/>
      <c r="Q54" s="500"/>
      <c r="R54" s="500"/>
      <c r="S54" s="500"/>
      <c r="T54" s="500"/>
      <c r="U54" s="500"/>
      <c r="V54" s="500"/>
      <c r="W54" s="500"/>
      <c r="X54" s="500"/>
      <c r="Y54" s="500"/>
      <c r="Z54" s="500"/>
      <c r="AA54" s="500"/>
      <c r="AB54" s="500"/>
      <c r="AC54" s="500"/>
      <c r="AD54" s="500"/>
      <c r="AE54" s="500"/>
      <c r="AF54" s="500">
        <v>0.2</v>
      </c>
      <c r="AG54" s="500"/>
      <c r="AH54" s="507">
        <v>0.5</v>
      </c>
    </row>
    <row r="55" spans="1:34" x14ac:dyDescent="0.3">
      <c r="A55" s="414"/>
      <c r="B55" s="391" t="s">
        <v>783</v>
      </c>
      <c r="C55" s="499"/>
      <c r="D55" s="500"/>
      <c r="E55" s="500"/>
      <c r="F55" s="500"/>
      <c r="G55" s="500"/>
      <c r="H55" s="500"/>
      <c r="I55" s="500"/>
      <c r="J55" s="500"/>
      <c r="K55" s="500"/>
      <c r="L55" s="500"/>
      <c r="M55" s="500"/>
      <c r="N55" s="500"/>
      <c r="O55" s="500"/>
      <c r="P55" s="500"/>
      <c r="Q55" s="500"/>
      <c r="R55" s="500"/>
      <c r="S55" s="500"/>
      <c r="T55" s="500"/>
      <c r="U55" s="500"/>
      <c r="V55" s="500"/>
      <c r="W55" s="500"/>
      <c r="X55" s="500"/>
      <c r="Y55" s="500"/>
      <c r="Z55" s="500"/>
      <c r="AA55" s="500"/>
      <c r="AB55" s="500">
        <v>0.1</v>
      </c>
      <c r="AC55" s="500"/>
      <c r="AD55" s="500"/>
      <c r="AE55" s="500"/>
      <c r="AF55" s="500"/>
      <c r="AG55" s="500"/>
      <c r="AH55" s="507">
        <v>0.1</v>
      </c>
    </row>
    <row r="56" spans="1:34" x14ac:dyDescent="0.3">
      <c r="A56" s="511" t="s">
        <v>59</v>
      </c>
      <c r="B56" s="512"/>
      <c r="C56" s="509">
        <v>4.3</v>
      </c>
      <c r="D56" s="510">
        <v>0.9</v>
      </c>
      <c r="E56" s="510">
        <v>1.2000000000000002</v>
      </c>
      <c r="F56" s="510">
        <v>0.1</v>
      </c>
      <c r="G56" s="510"/>
      <c r="H56" s="510"/>
      <c r="I56" s="510">
        <v>5.0500000000000007</v>
      </c>
      <c r="J56" s="510"/>
      <c r="K56" s="510"/>
      <c r="L56" s="510"/>
      <c r="M56" s="510">
        <v>2.2000000000000002</v>
      </c>
      <c r="N56" s="510"/>
      <c r="O56" s="510">
        <v>1.0999999999999999</v>
      </c>
      <c r="P56" s="510"/>
      <c r="Q56" s="510">
        <v>0.60000000000000009</v>
      </c>
      <c r="R56" s="510"/>
      <c r="S56" s="510"/>
      <c r="T56" s="510">
        <v>1.4000000000000001</v>
      </c>
      <c r="U56" s="510">
        <v>0.60000000000000009</v>
      </c>
      <c r="V56" s="510"/>
      <c r="W56" s="510"/>
      <c r="X56" s="510">
        <v>1.6500000000000001</v>
      </c>
      <c r="Y56" s="510">
        <v>1.6</v>
      </c>
      <c r="Z56" s="510"/>
      <c r="AA56" s="510">
        <v>1.1000000000000001</v>
      </c>
      <c r="AB56" s="510">
        <v>2.4000000000000004</v>
      </c>
      <c r="AC56" s="510">
        <v>7.65</v>
      </c>
      <c r="AD56" s="510"/>
      <c r="AE56" s="510"/>
      <c r="AF56" s="510">
        <v>2.9</v>
      </c>
      <c r="AG56" s="510">
        <v>1</v>
      </c>
      <c r="AH56" s="508">
        <v>35.749999999999993</v>
      </c>
    </row>
    <row r="57" spans="1:34" x14ac:dyDescent="0.3">
      <c r="A57" s="504" t="s">
        <v>8</v>
      </c>
      <c r="B57" s="505"/>
      <c r="C57" s="501">
        <v>9.5599999999999987</v>
      </c>
      <c r="D57" s="502">
        <v>3.0499999999999994</v>
      </c>
      <c r="E57" s="502">
        <v>3.0800000000000005</v>
      </c>
      <c r="F57" s="502">
        <v>1.65</v>
      </c>
      <c r="G57" s="502">
        <v>3.6</v>
      </c>
      <c r="H57" s="502">
        <v>3.7</v>
      </c>
      <c r="I57" s="502">
        <v>7.3000000000000007</v>
      </c>
      <c r="J57" s="502">
        <v>0.98</v>
      </c>
      <c r="K57" s="502">
        <v>0.2</v>
      </c>
      <c r="L57" s="502">
        <v>0.25</v>
      </c>
      <c r="M57" s="502">
        <v>5.7949999999999982</v>
      </c>
      <c r="N57" s="502">
        <v>0.75</v>
      </c>
      <c r="O57" s="502">
        <v>3.4499999999999997</v>
      </c>
      <c r="P57" s="502">
        <v>0.46500000000000002</v>
      </c>
      <c r="Q57" s="502">
        <v>1.5500000000000003</v>
      </c>
      <c r="R57" s="502">
        <v>2.1999999999999997</v>
      </c>
      <c r="S57" s="502">
        <v>1.3</v>
      </c>
      <c r="T57" s="502">
        <v>3.3</v>
      </c>
      <c r="U57" s="502">
        <v>2.2500000000000004</v>
      </c>
      <c r="V57" s="502">
        <v>0.7</v>
      </c>
      <c r="W57" s="502">
        <v>0.55000000000000004</v>
      </c>
      <c r="X57" s="502">
        <v>2.8</v>
      </c>
      <c r="Y57" s="502">
        <v>5.6500000000000012</v>
      </c>
      <c r="Z57" s="502">
        <v>0.3</v>
      </c>
      <c r="AA57" s="502">
        <v>3.85</v>
      </c>
      <c r="AB57" s="502">
        <v>5</v>
      </c>
      <c r="AC57" s="502">
        <v>13.129999999999999</v>
      </c>
      <c r="AD57" s="502">
        <v>0.3</v>
      </c>
      <c r="AE57" s="502">
        <v>0.75</v>
      </c>
      <c r="AF57" s="502">
        <v>5.3500000000000005</v>
      </c>
      <c r="AG57" s="502">
        <v>2.65</v>
      </c>
      <c r="AH57" s="503">
        <v>95.46</v>
      </c>
    </row>
    <row r="58" spans="1:34" ht="12.5" x14ac:dyDescent="0.25">
      <c r="AD58"/>
    </row>
    <row r="59" spans="1:34" ht="12.5" x14ac:dyDescent="0.25">
      <c r="AD59"/>
    </row>
    <row r="60" spans="1:34" ht="12.5" x14ac:dyDescent="0.25">
      <c r="AD60"/>
    </row>
  </sheetData>
  <phoneticPr fontId="22" type="noConversion"/>
  <printOptions horizontalCentered="1"/>
  <pageMargins left="0.46" right="0.35" top="0.82" bottom="0.34" header="0.39" footer="0.23"/>
  <pageSetup scale="13" orientation="landscape" r:id="rId2"/>
  <headerFooter>
    <oddHeader>&amp;C&amp;"Arial,Bold"&amp;14&amp;F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83"/>
  <sheetViews>
    <sheetView view="pageBreakPreview" zoomScaleNormal="100" zoomScaleSheetLayoutView="100" workbookViewId="0">
      <pane xSplit="4" ySplit="4" topLeftCell="G29" activePane="bottomRight" state="frozen"/>
      <selection pane="topRight" activeCell="E1" sqref="E1"/>
      <selection pane="bottomLeft" activeCell="A5" sqref="A5"/>
      <selection pane="bottomRight" activeCell="O25" sqref="O25"/>
    </sheetView>
  </sheetViews>
  <sheetFormatPr defaultRowHeight="13" x14ac:dyDescent="0.3"/>
  <cols>
    <col min="1" max="1" width="11.1796875" customWidth="1"/>
    <col min="2" max="2" width="14.453125" bestFit="1" customWidth="1"/>
    <col min="3" max="3" width="14" customWidth="1"/>
    <col min="4" max="13" width="8.08984375" customWidth="1"/>
    <col min="14" max="14" width="8.08984375" style="5" customWidth="1"/>
    <col min="15" max="15" width="6.1796875" bestFit="1" customWidth="1"/>
    <col min="16" max="16" width="6.1796875" customWidth="1"/>
    <col min="17" max="24" width="5.54296875" customWidth="1"/>
    <col min="25" max="25" width="8.1796875" customWidth="1"/>
    <col min="26" max="29" width="5.54296875" customWidth="1"/>
    <col min="30" max="30" width="6.54296875" customWidth="1"/>
    <col min="31" max="33" width="45.26953125" bestFit="1" customWidth="1"/>
    <col min="34" max="34" width="50" bestFit="1" customWidth="1"/>
    <col min="35" max="35" width="6.54296875" customWidth="1"/>
  </cols>
  <sheetData>
    <row r="3" spans="1:15" ht="26" x14ac:dyDescent="0.25">
      <c r="A3" s="386" t="s">
        <v>168</v>
      </c>
      <c r="B3" s="387"/>
      <c r="C3" s="387"/>
      <c r="D3" s="495" t="s">
        <v>5</v>
      </c>
      <c r="E3" s="387"/>
      <c r="F3" s="387"/>
      <c r="G3" s="387"/>
      <c r="H3" s="387"/>
      <c r="I3" s="387"/>
      <c r="J3" s="387"/>
      <c r="K3" s="387"/>
      <c r="L3" s="387"/>
      <c r="M3" s="387"/>
      <c r="N3" s="387"/>
      <c r="O3" s="388"/>
    </row>
    <row r="4" spans="1:15" ht="26.25" customHeight="1" x14ac:dyDescent="0.3">
      <c r="A4" s="513" t="s">
        <v>3</v>
      </c>
      <c r="B4" s="386" t="s">
        <v>180</v>
      </c>
      <c r="C4" s="514" t="s">
        <v>4</v>
      </c>
      <c r="D4" s="515" t="s">
        <v>13</v>
      </c>
      <c r="E4" s="516" t="s">
        <v>25</v>
      </c>
      <c r="F4" s="516" t="s">
        <v>21</v>
      </c>
      <c r="G4" s="516" t="s">
        <v>73</v>
      </c>
      <c r="H4" s="516" t="s">
        <v>37</v>
      </c>
      <c r="I4" s="516" t="s">
        <v>38</v>
      </c>
      <c r="J4" s="516" t="s">
        <v>87</v>
      </c>
      <c r="K4" s="516" t="s">
        <v>235</v>
      </c>
      <c r="L4" s="516" t="s">
        <v>67</v>
      </c>
      <c r="M4" s="516" t="s">
        <v>236</v>
      </c>
      <c r="N4" s="516" t="s">
        <v>443</v>
      </c>
      <c r="O4" s="496" t="s">
        <v>8</v>
      </c>
    </row>
    <row r="5" spans="1:15" x14ac:dyDescent="0.3">
      <c r="A5" s="389" t="s">
        <v>11</v>
      </c>
      <c r="B5" s="389" t="s">
        <v>178</v>
      </c>
      <c r="C5" s="392" t="s">
        <v>12</v>
      </c>
      <c r="D5" s="497">
        <v>0.35</v>
      </c>
      <c r="E5" s="498"/>
      <c r="F5" s="498"/>
      <c r="G5" s="498">
        <v>0.2</v>
      </c>
      <c r="H5" s="498"/>
      <c r="I5" s="498"/>
      <c r="J5" s="498"/>
      <c r="K5" s="498"/>
      <c r="L5" s="498"/>
      <c r="M5" s="498"/>
      <c r="N5" s="498"/>
      <c r="O5" s="506">
        <v>0.55000000000000004</v>
      </c>
    </row>
    <row r="6" spans="1:15" x14ac:dyDescent="0.3">
      <c r="A6" s="414"/>
      <c r="B6" s="414"/>
      <c r="C6" s="393" t="s">
        <v>15</v>
      </c>
      <c r="D6" s="499"/>
      <c r="E6" s="500"/>
      <c r="F6" s="500">
        <v>0.09</v>
      </c>
      <c r="G6" s="500"/>
      <c r="H6" s="500"/>
      <c r="I6" s="500"/>
      <c r="J6" s="500"/>
      <c r="K6" s="500"/>
      <c r="L6" s="500"/>
      <c r="M6" s="500"/>
      <c r="N6" s="500"/>
      <c r="O6" s="507">
        <v>0.09</v>
      </c>
    </row>
    <row r="7" spans="1:15" x14ac:dyDescent="0.3">
      <c r="A7" s="414"/>
      <c r="B7" s="414"/>
      <c r="C7" s="393" t="s">
        <v>75</v>
      </c>
      <c r="D7" s="499"/>
      <c r="E7" s="500"/>
      <c r="F7" s="500">
        <v>0.05</v>
      </c>
      <c r="G7" s="500"/>
      <c r="H7" s="500"/>
      <c r="I7" s="500"/>
      <c r="J7" s="500"/>
      <c r="K7" s="500"/>
      <c r="L7" s="500"/>
      <c r="M7" s="500"/>
      <c r="N7" s="500"/>
      <c r="O7" s="507">
        <v>0.05</v>
      </c>
    </row>
    <row r="8" spans="1:15" x14ac:dyDescent="0.3">
      <c r="A8" s="414"/>
      <c r="B8" s="414"/>
      <c r="C8" s="393" t="s">
        <v>18</v>
      </c>
      <c r="D8" s="499"/>
      <c r="E8" s="500"/>
      <c r="F8" s="500">
        <v>0.08</v>
      </c>
      <c r="G8" s="500"/>
      <c r="H8" s="500"/>
      <c r="I8" s="500"/>
      <c r="J8" s="500"/>
      <c r="K8" s="500"/>
      <c r="L8" s="500"/>
      <c r="M8" s="500"/>
      <c r="N8" s="500"/>
      <c r="O8" s="507">
        <v>0.08</v>
      </c>
    </row>
    <row r="9" spans="1:15" x14ac:dyDescent="0.3">
      <c r="A9" s="414"/>
      <c r="B9" s="414"/>
      <c r="C9" s="393" t="s">
        <v>101</v>
      </c>
      <c r="D9" s="499"/>
      <c r="E9" s="500"/>
      <c r="F9" s="500">
        <v>0.35</v>
      </c>
      <c r="G9" s="500">
        <v>0.5</v>
      </c>
      <c r="H9" s="500"/>
      <c r="I9" s="500"/>
      <c r="J9" s="500"/>
      <c r="K9" s="500"/>
      <c r="L9" s="500"/>
      <c r="M9" s="500"/>
      <c r="N9" s="500"/>
      <c r="O9" s="507">
        <v>0.85</v>
      </c>
    </row>
    <row r="10" spans="1:15" x14ac:dyDescent="0.3">
      <c r="A10" s="414"/>
      <c r="B10" s="414"/>
      <c r="C10" s="393" t="s">
        <v>27</v>
      </c>
      <c r="D10" s="499"/>
      <c r="E10" s="500"/>
      <c r="F10" s="500"/>
      <c r="G10" s="500">
        <v>0.2</v>
      </c>
      <c r="H10" s="500"/>
      <c r="I10" s="500"/>
      <c r="J10" s="500"/>
      <c r="K10" s="500"/>
      <c r="L10" s="500"/>
      <c r="M10" s="500"/>
      <c r="N10" s="500"/>
      <c r="O10" s="507">
        <v>0.2</v>
      </c>
    </row>
    <row r="11" spans="1:15" x14ac:dyDescent="0.3">
      <c r="A11" s="414"/>
      <c r="B11" s="414"/>
      <c r="C11" s="393" t="s">
        <v>29</v>
      </c>
      <c r="D11" s="499"/>
      <c r="E11" s="500">
        <v>0.15000000000000002</v>
      </c>
      <c r="F11" s="500">
        <v>0.4</v>
      </c>
      <c r="G11" s="500">
        <v>0.71</v>
      </c>
      <c r="H11" s="500"/>
      <c r="I11" s="500"/>
      <c r="J11" s="500"/>
      <c r="K11" s="500"/>
      <c r="L11" s="500"/>
      <c r="M11" s="500"/>
      <c r="N11" s="500"/>
      <c r="O11" s="507">
        <v>1.26</v>
      </c>
    </row>
    <row r="12" spans="1:15" x14ac:dyDescent="0.3">
      <c r="A12" s="414"/>
      <c r="B12" s="414"/>
      <c r="C12" s="393" t="s">
        <v>33</v>
      </c>
      <c r="D12" s="499"/>
      <c r="E12" s="500">
        <v>0.55000000000000004</v>
      </c>
      <c r="F12" s="500">
        <v>0.88000000000000012</v>
      </c>
      <c r="G12" s="500">
        <v>1.77</v>
      </c>
      <c r="H12" s="500"/>
      <c r="I12" s="500"/>
      <c r="J12" s="500"/>
      <c r="K12" s="500"/>
      <c r="L12" s="500"/>
      <c r="M12" s="500"/>
      <c r="N12" s="500"/>
      <c r="O12" s="507">
        <v>3.2</v>
      </c>
    </row>
    <row r="13" spans="1:15" x14ac:dyDescent="0.3">
      <c r="A13" s="414"/>
      <c r="B13" s="414"/>
      <c r="C13" s="391" t="s">
        <v>240</v>
      </c>
      <c r="D13" s="499"/>
      <c r="E13" s="500"/>
      <c r="F13" s="500"/>
      <c r="G13" s="500">
        <v>0.30000000000000004</v>
      </c>
      <c r="H13" s="500"/>
      <c r="I13" s="500"/>
      <c r="J13" s="500"/>
      <c r="K13" s="500"/>
      <c r="L13" s="500"/>
      <c r="M13" s="500"/>
      <c r="N13" s="500"/>
      <c r="O13" s="507">
        <v>0.30000000000000004</v>
      </c>
    </row>
    <row r="14" spans="1:15" x14ac:dyDescent="0.3">
      <c r="A14" s="414"/>
      <c r="B14" s="389" t="s">
        <v>290</v>
      </c>
      <c r="C14" s="387"/>
      <c r="D14" s="497">
        <v>0.35</v>
      </c>
      <c r="E14" s="498">
        <v>0.70000000000000007</v>
      </c>
      <c r="F14" s="498">
        <v>1.85</v>
      </c>
      <c r="G14" s="498">
        <v>3.6799999999999997</v>
      </c>
      <c r="H14" s="498"/>
      <c r="I14" s="498"/>
      <c r="J14" s="498"/>
      <c r="K14" s="498"/>
      <c r="L14" s="498"/>
      <c r="M14" s="498"/>
      <c r="N14" s="498"/>
      <c r="O14" s="506">
        <v>6.58</v>
      </c>
    </row>
    <row r="15" spans="1:15" x14ac:dyDescent="0.3">
      <c r="A15" s="414"/>
      <c r="B15" s="389" t="s">
        <v>150</v>
      </c>
      <c r="C15" s="392" t="s">
        <v>15</v>
      </c>
      <c r="D15" s="497">
        <v>0.05</v>
      </c>
      <c r="E15" s="498"/>
      <c r="F15" s="498"/>
      <c r="G15" s="498"/>
      <c r="H15" s="498"/>
      <c r="I15" s="498"/>
      <c r="J15" s="498"/>
      <c r="K15" s="498"/>
      <c r="L15" s="498">
        <v>0.15</v>
      </c>
      <c r="M15" s="498"/>
      <c r="N15" s="498"/>
      <c r="O15" s="506">
        <v>0.2</v>
      </c>
    </row>
    <row r="16" spans="1:15" x14ac:dyDescent="0.3">
      <c r="A16" s="414"/>
      <c r="B16" s="414"/>
      <c r="C16" s="393" t="s">
        <v>18</v>
      </c>
      <c r="D16" s="499"/>
      <c r="E16" s="500">
        <v>0.23</v>
      </c>
      <c r="F16" s="500">
        <v>0.2</v>
      </c>
      <c r="G16" s="500"/>
      <c r="H16" s="500"/>
      <c r="I16" s="500"/>
      <c r="J16" s="500"/>
      <c r="K16" s="500"/>
      <c r="L16" s="500"/>
      <c r="M16" s="500"/>
      <c r="N16" s="500"/>
      <c r="O16" s="507">
        <v>0.43000000000000005</v>
      </c>
    </row>
    <row r="17" spans="1:15" x14ac:dyDescent="0.3">
      <c r="A17" s="414"/>
      <c r="B17" s="414"/>
      <c r="C17" s="393" t="s">
        <v>101</v>
      </c>
      <c r="D17" s="499">
        <v>0.3</v>
      </c>
      <c r="E17" s="500"/>
      <c r="F17" s="500"/>
      <c r="G17" s="500"/>
      <c r="H17" s="500"/>
      <c r="I17" s="500"/>
      <c r="J17" s="500"/>
      <c r="K17" s="500"/>
      <c r="L17" s="500"/>
      <c r="M17" s="500"/>
      <c r="N17" s="500"/>
      <c r="O17" s="507">
        <v>0.3</v>
      </c>
    </row>
    <row r="18" spans="1:15" x14ac:dyDescent="0.3">
      <c r="A18" s="414"/>
      <c r="B18" s="414"/>
      <c r="C18" s="393" t="s">
        <v>27</v>
      </c>
      <c r="D18" s="499"/>
      <c r="E18" s="500">
        <v>0.7</v>
      </c>
      <c r="F18" s="500">
        <v>0.7</v>
      </c>
      <c r="G18" s="500"/>
      <c r="H18" s="500"/>
      <c r="I18" s="500"/>
      <c r="J18" s="500"/>
      <c r="K18" s="500"/>
      <c r="L18" s="500"/>
      <c r="M18" s="500"/>
      <c r="N18" s="500"/>
      <c r="O18" s="507">
        <v>1.4</v>
      </c>
    </row>
    <row r="19" spans="1:15" x14ac:dyDescent="0.3">
      <c r="A19" s="414"/>
      <c r="B19" s="414"/>
      <c r="C19" s="393" t="s">
        <v>29</v>
      </c>
      <c r="D19" s="499"/>
      <c r="E19" s="500">
        <v>0.75</v>
      </c>
      <c r="F19" s="500">
        <v>0.9</v>
      </c>
      <c r="G19" s="500"/>
      <c r="H19" s="500"/>
      <c r="I19" s="500"/>
      <c r="J19" s="500">
        <v>1.25</v>
      </c>
      <c r="K19" s="500"/>
      <c r="L19" s="500"/>
      <c r="M19" s="500">
        <v>0</v>
      </c>
      <c r="N19" s="500"/>
      <c r="O19" s="507">
        <v>2.9</v>
      </c>
    </row>
    <row r="20" spans="1:15" x14ac:dyDescent="0.3">
      <c r="A20" s="414"/>
      <c r="B20" s="414"/>
      <c r="C20" s="393" t="s">
        <v>33</v>
      </c>
      <c r="D20" s="499">
        <v>1.23</v>
      </c>
      <c r="E20" s="500">
        <v>5.3500000000000005</v>
      </c>
      <c r="F20" s="500"/>
      <c r="G20" s="500">
        <v>0.5</v>
      </c>
      <c r="H20" s="500">
        <v>1.4</v>
      </c>
      <c r="I20" s="500">
        <v>1.75</v>
      </c>
      <c r="J20" s="500">
        <v>6</v>
      </c>
      <c r="K20" s="500">
        <v>3</v>
      </c>
      <c r="L20" s="500">
        <v>1.2</v>
      </c>
      <c r="M20" s="500">
        <v>5</v>
      </c>
      <c r="N20" s="500">
        <v>3.9000000000000004</v>
      </c>
      <c r="O20" s="507">
        <v>29.33</v>
      </c>
    </row>
    <row r="21" spans="1:15" x14ac:dyDescent="0.3">
      <c r="A21" s="414"/>
      <c r="B21" s="414"/>
      <c r="C21" s="393" t="s">
        <v>78</v>
      </c>
      <c r="D21" s="499">
        <v>0.45</v>
      </c>
      <c r="E21" s="500"/>
      <c r="F21" s="500"/>
      <c r="G21" s="500"/>
      <c r="H21" s="500"/>
      <c r="I21" s="500"/>
      <c r="J21" s="500"/>
      <c r="K21" s="500"/>
      <c r="L21" s="500"/>
      <c r="M21" s="500"/>
      <c r="N21" s="500"/>
      <c r="O21" s="507">
        <v>0.45</v>
      </c>
    </row>
    <row r="22" spans="1:15" x14ac:dyDescent="0.3">
      <c r="A22" s="414"/>
      <c r="B22" s="389" t="s">
        <v>404</v>
      </c>
      <c r="C22" s="387"/>
      <c r="D22" s="497">
        <v>2.0300000000000002</v>
      </c>
      <c r="E22" s="498">
        <v>7.03</v>
      </c>
      <c r="F22" s="498">
        <v>1.7999999999999998</v>
      </c>
      <c r="G22" s="498">
        <v>0.5</v>
      </c>
      <c r="H22" s="498">
        <v>1.4</v>
      </c>
      <c r="I22" s="498">
        <v>1.75</v>
      </c>
      <c r="J22" s="498">
        <v>7.25</v>
      </c>
      <c r="K22" s="498">
        <v>3</v>
      </c>
      <c r="L22" s="498">
        <v>1.3499999999999999</v>
      </c>
      <c r="M22" s="498">
        <v>5</v>
      </c>
      <c r="N22" s="498">
        <v>3.9000000000000004</v>
      </c>
      <c r="O22" s="506">
        <v>35.010000000000005</v>
      </c>
    </row>
    <row r="23" spans="1:15" x14ac:dyDescent="0.3">
      <c r="A23" s="414"/>
      <c r="B23" s="389" t="s">
        <v>226</v>
      </c>
      <c r="C23" s="392" t="s">
        <v>95</v>
      </c>
      <c r="D23" s="497">
        <v>1.4999999999999999E-2</v>
      </c>
      <c r="E23" s="498"/>
      <c r="F23" s="498"/>
      <c r="G23" s="498"/>
      <c r="H23" s="498"/>
      <c r="I23" s="498"/>
      <c r="J23" s="498"/>
      <c r="K23" s="498"/>
      <c r="L23" s="498"/>
      <c r="M23" s="498"/>
      <c r="N23" s="498"/>
      <c r="O23" s="506">
        <v>1.4999999999999999E-2</v>
      </c>
    </row>
    <row r="24" spans="1:15" x14ac:dyDescent="0.3">
      <c r="A24" s="414"/>
      <c r="B24" s="414"/>
      <c r="C24" s="393" t="s">
        <v>61</v>
      </c>
      <c r="D24" s="499">
        <v>0.02</v>
      </c>
      <c r="E24" s="500"/>
      <c r="F24" s="500"/>
      <c r="G24" s="500"/>
      <c r="H24" s="500"/>
      <c r="I24" s="500"/>
      <c r="J24" s="500"/>
      <c r="K24" s="500"/>
      <c r="L24" s="500"/>
      <c r="M24" s="500"/>
      <c r="N24" s="500"/>
      <c r="O24" s="507">
        <v>0.02</v>
      </c>
    </row>
    <row r="25" spans="1:15" x14ac:dyDescent="0.3">
      <c r="A25" s="414"/>
      <c r="B25" s="414"/>
      <c r="C25" s="393" t="s">
        <v>15</v>
      </c>
      <c r="D25" s="499">
        <v>0.16</v>
      </c>
      <c r="E25" s="500"/>
      <c r="F25" s="500"/>
      <c r="G25" s="500"/>
      <c r="H25" s="500"/>
      <c r="I25" s="500"/>
      <c r="J25" s="500"/>
      <c r="K25" s="500"/>
      <c r="L25" s="500"/>
      <c r="M25" s="500">
        <v>1</v>
      </c>
      <c r="N25" s="500"/>
      <c r="O25" s="507">
        <v>1.1599999999999999</v>
      </c>
    </row>
    <row r="26" spans="1:15" x14ac:dyDescent="0.3">
      <c r="A26" s="414"/>
      <c r="B26" s="414"/>
      <c r="C26" s="393" t="s">
        <v>75</v>
      </c>
      <c r="D26" s="499"/>
      <c r="E26" s="500"/>
      <c r="F26" s="500"/>
      <c r="G26" s="500">
        <v>0.25</v>
      </c>
      <c r="H26" s="500"/>
      <c r="I26" s="500"/>
      <c r="J26" s="500"/>
      <c r="K26" s="500"/>
      <c r="L26" s="500"/>
      <c r="M26" s="500"/>
      <c r="N26" s="500"/>
      <c r="O26" s="507">
        <v>0.25</v>
      </c>
    </row>
    <row r="27" spans="1:15" x14ac:dyDescent="0.3">
      <c r="A27" s="414"/>
      <c r="B27" s="414"/>
      <c r="C27" s="393" t="s">
        <v>18</v>
      </c>
      <c r="D27" s="499">
        <v>0.5</v>
      </c>
      <c r="E27" s="500"/>
      <c r="F27" s="500">
        <v>0.15000000000000002</v>
      </c>
      <c r="G27" s="500">
        <v>1.01</v>
      </c>
      <c r="H27" s="500"/>
      <c r="I27" s="500"/>
      <c r="J27" s="500"/>
      <c r="K27" s="500"/>
      <c r="L27" s="500"/>
      <c r="M27" s="500"/>
      <c r="N27" s="500"/>
      <c r="O27" s="507">
        <v>1.6600000000000001</v>
      </c>
    </row>
    <row r="28" spans="1:15" x14ac:dyDescent="0.3">
      <c r="A28" s="414"/>
      <c r="B28" s="414"/>
      <c r="C28" s="393" t="s">
        <v>98</v>
      </c>
      <c r="D28" s="499">
        <v>0.61499999999999999</v>
      </c>
      <c r="E28" s="500">
        <v>0.3</v>
      </c>
      <c r="F28" s="500"/>
      <c r="G28" s="500"/>
      <c r="H28" s="500"/>
      <c r="I28" s="500"/>
      <c r="J28" s="500"/>
      <c r="K28" s="500"/>
      <c r="L28" s="500"/>
      <c r="M28" s="500"/>
      <c r="N28" s="500"/>
      <c r="O28" s="507">
        <v>0.91500000000000004</v>
      </c>
    </row>
    <row r="29" spans="1:15" x14ac:dyDescent="0.3">
      <c r="A29" s="414"/>
      <c r="B29" s="414"/>
      <c r="C29" s="393" t="s">
        <v>101</v>
      </c>
      <c r="D29" s="499">
        <v>0.49999999999999994</v>
      </c>
      <c r="E29" s="500"/>
      <c r="F29" s="500"/>
      <c r="G29" s="500">
        <v>0.2</v>
      </c>
      <c r="H29" s="500"/>
      <c r="I29" s="500"/>
      <c r="J29" s="500"/>
      <c r="K29" s="500"/>
      <c r="L29" s="500"/>
      <c r="M29" s="500"/>
      <c r="N29" s="500"/>
      <c r="O29" s="507">
        <v>0.7</v>
      </c>
    </row>
    <row r="30" spans="1:15" x14ac:dyDescent="0.3">
      <c r="A30" s="414"/>
      <c r="B30" s="414"/>
      <c r="C30" s="393" t="s">
        <v>102</v>
      </c>
      <c r="D30" s="499">
        <v>0.45</v>
      </c>
      <c r="E30" s="500"/>
      <c r="F30" s="500"/>
      <c r="G30" s="500"/>
      <c r="H30" s="500"/>
      <c r="I30" s="500"/>
      <c r="J30" s="500"/>
      <c r="K30" s="500"/>
      <c r="L30" s="500"/>
      <c r="M30" s="500"/>
      <c r="N30" s="500"/>
      <c r="O30" s="507">
        <v>0.45</v>
      </c>
    </row>
    <row r="31" spans="1:15" x14ac:dyDescent="0.3">
      <c r="A31" s="414"/>
      <c r="B31" s="414"/>
      <c r="C31" s="393" t="s">
        <v>22</v>
      </c>
      <c r="D31" s="499">
        <v>0.1</v>
      </c>
      <c r="E31" s="500"/>
      <c r="F31" s="500"/>
      <c r="G31" s="500"/>
      <c r="H31" s="500"/>
      <c r="I31" s="500"/>
      <c r="J31" s="500"/>
      <c r="K31" s="500"/>
      <c r="L31" s="500"/>
      <c r="M31" s="500"/>
      <c r="N31" s="500"/>
      <c r="O31" s="507">
        <v>0.1</v>
      </c>
    </row>
    <row r="32" spans="1:15" x14ac:dyDescent="0.3">
      <c r="A32" s="414"/>
      <c r="B32" s="414"/>
      <c r="C32" s="393" t="s">
        <v>104</v>
      </c>
      <c r="D32" s="499">
        <v>0.01</v>
      </c>
      <c r="E32" s="500"/>
      <c r="F32" s="500"/>
      <c r="G32" s="500">
        <v>0.01</v>
      </c>
      <c r="H32" s="500"/>
      <c r="I32" s="500"/>
      <c r="J32" s="500"/>
      <c r="K32" s="500"/>
      <c r="L32" s="500"/>
      <c r="M32" s="500"/>
      <c r="N32" s="500"/>
      <c r="O32" s="507">
        <v>0.02</v>
      </c>
    </row>
    <row r="33" spans="1:15" x14ac:dyDescent="0.3">
      <c r="A33" s="414"/>
      <c r="B33" s="414"/>
      <c r="C33" s="393" t="s">
        <v>27</v>
      </c>
      <c r="D33" s="499">
        <v>0.64999999999999991</v>
      </c>
      <c r="E33" s="500">
        <v>0.15</v>
      </c>
      <c r="F33" s="500">
        <v>0.35000000000000003</v>
      </c>
      <c r="G33" s="500"/>
      <c r="H33" s="500"/>
      <c r="I33" s="500"/>
      <c r="J33" s="500"/>
      <c r="K33" s="500"/>
      <c r="L33" s="500"/>
      <c r="M33" s="500"/>
      <c r="N33" s="500"/>
      <c r="O33" s="507">
        <v>1.1499999999999999</v>
      </c>
    </row>
    <row r="34" spans="1:15" x14ac:dyDescent="0.3">
      <c r="A34" s="414"/>
      <c r="B34" s="414"/>
      <c r="C34" s="393" t="s">
        <v>29</v>
      </c>
      <c r="D34" s="499">
        <v>0.79999999999999993</v>
      </c>
      <c r="E34" s="500"/>
      <c r="F34" s="500">
        <v>0.05</v>
      </c>
      <c r="G34" s="500"/>
      <c r="H34" s="500"/>
      <c r="I34" s="500"/>
      <c r="J34" s="500"/>
      <c r="K34" s="500"/>
      <c r="L34" s="500"/>
      <c r="M34" s="500"/>
      <c r="N34" s="500"/>
      <c r="O34" s="507">
        <v>0.85</v>
      </c>
    </row>
    <row r="35" spans="1:15" x14ac:dyDescent="0.3">
      <c r="A35" s="414"/>
      <c r="B35" s="414"/>
      <c r="C35" s="393" t="s">
        <v>33</v>
      </c>
      <c r="D35" s="499">
        <v>0.5</v>
      </c>
      <c r="E35" s="500">
        <v>0.2</v>
      </c>
      <c r="F35" s="500"/>
      <c r="G35" s="500">
        <v>1.35</v>
      </c>
      <c r="H35" s="500"/>
      <c r="I35" s="500"/>
      <c r="J35" s="500"/>
      <c r="K35" s="500"/>
      <c r="L35" s="500"/>
      <c r="M35" s="500"/>
      <c r="N35" s="500"/>
      <c r="O35" s="507">
        <v>2.0499999999999998</v>
      </c>
    </row>
    <row r="36" spans="1:15" x14ac:dyDescent="0.3">
      <c r="A36" s="414"/>
      <c r="B36" s="414"/>
      <c r="C36" s="393" t="s">
        <v>78</v>
      </c>
      <c r="D36" s="499">
        <v>0.44999999999999996</v>
      </c>
      <c r="E36" s="500"/>
      <c r="F36" s="500"/>
      <c r="G36" s="500"/>
      <c r="H36" s="500"/>
      <c r="I36" s="500"/>
      <c r="J36" s="500"/>
      <c r="K36" s="500"/>
      <c r="L36" s="500"/>
      <c r="M36" s="500"/>
      <c r="N36" s="500"/>
      <c r="O36" s="507">
        <v>0.44999999999999996</v>
      </c>
    </row>
    <row r="37" spans="1:15" x14ac:dyDescent="0.3">
      <c r="A37" s="414"/>
      <c r="B37" s="414"/>
      <c r="C37" s="391" t="s">
        <v>240</v>
      </c>
      <c r="D37" s="499">
        <v>0.15000000000000002</v>
      </c>
      <c r="E37" s="500"/>
      <c r="F37" s="500"/>
      <c r="G37" s="500"/>
      <c r="H37" s="500"/>
      <c r="I37" s="500"/>
      <c r="J37" s="500"/>
      <c r="K37" s="500"/>
      <c r="L37" s="500"/>
      <c r="M37" s="500"/>
      <c r="N37" s="500"/>
      <c r="O37" s="507">
        <v>0.15000000000000002</v>
      </c>
    </row>
    <row r="38" spans="1:15" x14ac:dyDescent="0.3">
      <c r="A38" s="414"/>
      <c r="B38" s="414"/>
      <c r="C38" s="391" t="s">
        <v>343</v>
      </c>
      <c r="D38" s="499">
        <v>0.15000000000000002</v>
      </c>
      <c r="E38" s="500"/>
      <c r="F38" s="500"/>
      <c r="G38" s="500">
        <v>0.83</v>
      </c>
      <c r="H38" s="500"/>
      <c r="I38" s="500"/>
      <c r="J38" s="500"/>
      <c r="K38" s="500"/>
      <c r="L38" s="500"/>
      <c r="M38" s="500"/>
      <c r="N38" s="500"/>
      <c r="O38" s="507">
        <v>0.98</v>
      </c>
    </row>
    <row r="39" spans="1:15" x14ac:dyDescent="0.3">
      <c r="A39" s="414"/>
      <c r="B39" s="414"/>
      <c r="C39" s="391" t="s">
        <v>360</v>
      </c>
      <c r="D39" s="499">
        <v>0.1</v>
      </c>
      <c r="E39" s="500"/>
      <c r="F39" s="500"/>
      <c r="G39" s="500"/>
      <c r="H39" s="500"/>
      <c r="I39" s="500"/>
      <c r="J39" s="500"/>
      <c r="K39" s="500"/>
      <c r="L39" s="500"/>
      <c r="M39" s="500"/>
      <c r="N39" s="500"/>
      <c r="O39" s="507">
        <v>0.1</v>
      </c>
    </row>
    <row r="40" spans="1:15" x14ac:dyDescent="0.3">
      <c r="A40" s="414"/>
      <c r="B40" s="414"/>
      <c r="C40" s="391" t="s">
        <v>358</v>
      </c>
      <c r="D40" s="499">
        <v>0.79999999999999993</v>
      </c>
      <c r="E40" s="500"/>
      <c r="F40" s="500"/>
      <c r="G40" s="500">
        <v>1</v>
      </c>
      <c r="H40" s="500"/>
      <c r="I40" s="500"/>
      <c r="J40" s="500"/>
      <c r="K40" s="500"/>
      <c r="L40" s="500"/>
      <c r="M40" s="500"/>
      <c r="N40" s="500"/>
      <c r="O40" s="507">
        <v>1.7999999999999998</v>
      </c>
    </row>
    <row r="41" spans="1:15" x14ac:dyDescent="0.3">
      <c r="A41" s="414"/>
      <c r="B41" s="414"/>
      <c r="C41" s="391" t="s">
        <v>411</v>
      </c>
      <c r="D41" s="499">
        <v>0.35</v>
      </c>
      <c r="E41" s="500"/>
      <c r="F41" s="500">
        <v>0.55000000000000004</v>
      </c>
      <c r="G41" s="500">
        <v>0.2</v>
      </c>
      <c r="H41" s="500"/>
      <c r="I41" s="500"/>
      <c r="J41" s="500"/>
      <c r="K41" s="500"/>
      <c r="L41" s="500"/>
      <c r="M41" s="500"/>
      <c r="N41" s="500"/>
      <c r="O41" s="507">
        <v>1.1000000000000001</v>
      </c>
    </row>
    <row r="42" spans="1:15" x14ac:dyDescent="0.3">
      <c r="A42" s="414"/>
      <c r="B42" s="414"/>
      <c r="C42" s="391" t="s">
        <v>430</v>
      </c>
      <c r="D42" s="499"/>
      <c r="E42" s="500"/>
      <c r="F42" s="500">
        <v>0.3</v>
      </c>
      <c r="G42" s="500">
        <v>1.1000000000000001</v>
      </c>
      <c r="H42" s="500"/>
      <c r="I42" s="500"/>
      <c r="J42" s="500"/>
      <c r="K42" s="500"/>
      <c r="L42" s="500"/>
      <c r="M42" s="500"/>
      <c r="N42" s="500"/>
      <c r="O42" s="507">
        <v>1.4000000000000001</v>
      </c>
    </row>
    <row r="43" spans="1:15" x14ac:dyDescent="0.3">
      <c r="A43" s="414"/>
      <c r="B43" s="414"/>
      <c r="C43" s="391" t="s">
        <v>486</v>
      </c>
      <c r="D43" s="499">
        <v>0.25</v>
      </c>
      <c r="E43" s="500"/>
      <c r="F43" s="500">
        <v>0.5</v>
      </c>
      <c r="G43" s="500"/>
      <c r="H43" s="500"/>
      <c r="I43" s="500"/>
      <c r="J43" s="500"/>
      <c r="K43" s="500"/>
      <c r="L43" s="500"/>
      <c r="M43" s="500"/>
      <c r="N43" s="500"/>
      <c r="O43" s="507">
        <v>0.75</v>
      </c>
    </row>
    <row r="44" spans="1:15" x14ac:dyDescent="0.3">
      <c r="A44" s="414"/>
      <c r="B44" s="414"/>
      <c r="C44" s="391" t="s">
        <v>466</v>
      </c>
      <c r="D44" s="499">
        <v>0.3</v>
      </c>
      <c r="E44" s="500"/>
      <c r="F44" s="500"/>
      <c r="G44" s="500">
        <v>0.49999999999999994</v>
      </c>
      <c r="H44" s="500"/>
      <c r="I44" s="500"/>
      <c r="J44" s="500"/>
      <c r="K44" s="500"/>
      <c r="L44" s="500"/>
      <c r="M44" s="500"/>
      <c r="N44" s="500"/>
      <c r="O44" s="507">
        <v>0.79999999999999993</v>
      </c>
    </row>
    <row r="45" spans="1:15" x14ac:dyDescent="0.3">
      <c r="A45" s="414"/>
      <c r="B45" s="414"/>
      <c r="C45" s="391" t="s">
        <v>849</v>
      </c>
      <c r="D45" s="499">
        <v>0.25</v>
      </c>
      <c r="E45" s="500"/>
      <c r="F45" s="500"/>
      <c r="G45" s="500"/>
      <c r="H45" s="500"/>
      <c r="I45" s="500"/>
      <c r="J45" s="500"/>
      <c r="K45" s="500"/>
      <c r="L45" s="500"/>
      <c r="M45" s="500"/>
      <c r="N45" s="500"/>
      <c r="O45" s="507">
        <v>0.25</v>
      </c>
    </row>
    <row r="46" spans="1:15" x14ac:dyDescent="0.3">
      <c r="A46" s="414"/>
      <c r="B46" s="414"/>
      <c r="C46" s="391" t="s">
        <v>678</v>
      </c>
      <c r="D46" s="499">
        <v>0.45</v>
      </c>
      <c r="E46" s="500"/>
      <c r="F46" s="500"/>
      <c r="G46" s="500">
        <v>0.55000000000000004</v>
      </c>
      <c r="H46" s="500"/>
      <c r="I46" s="500"/>
      <c r="J46" s="500"/>
      <c r="K46" s="500"/>
      <c r="L46" s="500"/>
      <c r="M46" s="500"/>
      <c r="N46" s="500"/>
      <c r="O46" s="507">
        <v>1</v>
      </c>
    </row>
    <row r="47" spans="1:15" x14ac:dyDescent="0.3">
      <c r="A47" s="414"/>
      <c r="B47" s="389" t="s">
        <v>289</v>
      </c>
      <c r="C47" s="387"/>
      <c r="D47" s="497">
        <v>7.57</v>
      </c>
      <c r="E47" s="498">
        <v>0.64999999999999991</v>
      </c>
      <c r="F47" s="498">
        <v>1.9000000000000001</v>
      </c>
      <c r="G47" s="498">
        <v>7.0000000000000009</v>
      </c>
      <c r="H47" s="498"/>
      <c r="I47" s="498"/>
      <c r="J47" s="498"/>
      <c r="K47" s="498"/>
      <c r="L47" s="498"/>
      <c r="M47" s="498">
        <v>1</v>
      </c>
      <c r="N47" s="498"/>
      <c r="O47" s="506">
        <v>18.12</v>
      </c>
    </row>
    <row r="48" spans="1:15" x14ac:dyDescent="0.3">
      <c r="A48" s="511" t="s">
        <v>39</v>
      </c>
      <c r="B48" s="512"/>
      <c r="C48" s="512"/>
      <c r="D48" s="509">
        <v>9.9500000000000011</v>
      </c>
      <c r="E48" s="510">
        <v>8.3800000000000008</v>
      </c>
      <c r="F48" s="510">
        <v>5.5499999999999989</v>
      </c>
      <c r="G48" s="510">
        <v>11.18</v>
      </c>
      <c r="H48" s="510">
        <v>1.4</v>
      </c>
      <c r="I48" s="510">
        <v>1.75</v>
      </c>
      <c r="J48" s="510">
        <v>7.25</v>
      </c>
      <c r="K48" s="510">
        <v>3</v>
      </c>
      <c r="L48" s="510">
        <v>1.3499999999999999</v>
      </c>
      <c r="M48" s="510">
        <v>6</v>
      </c>
      <c r="N48" s="510">
        <v>3.9000000000000004</v>
      </c>
      <c r="O48" s="508">
        <v>59.710000000000008</v>
      </c>
    </row>
    <row r="49" spans="1:15" x14ac:dyDescent="0.3">
      <c r="A49" s="389" t="s">
        <v>41</v>
      </c>
      <c r="B49" s="389" t="s">
        <v>225</v>
      </c>
      <c r="C49" s="392" t="s">
        <v>132</v>
      </c>
      <c r="D49" s="497">
        <v>2.1</v>
      </c>
      <c r="E49" s="498"/>
      <c r="F49" s="498">
        <v>0.35</v>
      </c>
      <c r="G49" s="498">
        <v>1.5499999999999998</v>
      </c>
      <c r="H49" s="498"/>
      <c r="I49" s="498"/>
      <c r="J49" s="498"/>
      <c r="K49" s="498"/>
      <c r="L49" s="498"/>
      <c r="M49" s="498"/>
      <c r="N49" s="498"/>
      <c r="O49" s="506">
        <v>4</v>
      </c>
    </row>
    <row r="50" spans="1:15" x14ac:dyDescent="0.3">
      <c r="A50" s="414"/>
      <c r="B50" s="414"/>
      <c r="C50" s="393" t="s">
        <v>58</v>
      </c>
      <c r="D50" s="499">
        <v>0.2</v>
      </c>
      <c r="E50" s="500"/>
      <c r="F50" s="500"/>
      <c r="G50" s="500">
        <v>0.18000000000000002</v>
      </c>
      <c r="H50" s="500"/>
      <c r="I50" s="500"/>
      <c r="J50" s="500"/>
      <c r="K50" s="500"/>
      <c r="L50" s="500"/>
      <c r="M50" s="500"/>
      <c r="N50" s="500"/>
      <c r="O50" s="507">
        <v>0.38</v>
      </c>
    </row>
    <row r="51" spans="1:15" x14ac:dyDescent="0.3">
      <c r="A51" s="414"/>
      <c r="B51" s="414"/>
      <c r="C51" s="393" t="s">
        <v>109</v>
      </c>
      <c r="D51" s="499">
        <v>0.95</v>
      </c>
      <c r="E51" s="500">
        <v>0.3</v>
      </c>
      <c r="F51" s="500">
        <v>0.8</v>
      </c>
      <c r="G51" s="500"/>
      <c r="H51" s="500"/>
      <c r="I51" s="500"/>
      <c r="J51" s="500"/>
      <c r="K51" s="500"/>
      <c r="L51" s="500"/>
      <c r="M51" s="500"/>
      <c r="N51" s="500"/>
      <c r="O51" s="507">
        <v>2.0499999999999998</v>
      </c>
    </row>
    <row r="52" spans="1:15" x14ac:dyDescent="0.3">
      <c r="A52" s="414"/>
      <c r="B52" s="414"/>
      <c r="C52" s="393" t="s">
        <v>42</v>
      </c>
      <c r="D52" s="499">
        <v>0.94999999999999984</v>
      </c>
      <c r="E52" s="500">
        <v>1.2</v>
      </c>
      <c r="F52" s="500"/>
      <c r="G52" s="500">
        <v>1.3199999999999998</v>
      </c>
      <c r="H52" s="500"/>
      <c r="I52" s="500"/>
      <c r="J52" s="500"/>
      <c r="K52" s="500"/>
      <c r="L52" s="500"/>
      <c r="M52" s="500">
        <v>1</v>
      </c>
      <c r="N52" s="500"/>
      <c r="O52" s="507">
        <v>4.47</v>
      </c>
    </row>
    <row r="53" spans="1:15" x14ac:dyDescent="0.3">
      <c r="A53" s="414"/>
      <c r="B53" s="414"/>
      <c r="C53" s="393" t="s">
        <v>112</v>
      </c>
      <c r="D53" s="499"/>
      <c r="E53" s="500">
        <v>0.2</v>
      </c>
      <c r="F53" s="500"/>
      <c r="G53" s="500">
        <v>1.83</v>
      </c>
      <c r="H53" s="500"/>
      <c r="I53" s="500"/>
      <c r="J53" s="500"/>
      <c r="K53" s="500"/>
      <c r="L53" s="500"/>
      <c r="M53" s="500"/>
      <c r="N53" s="500"/>
      <c r="O53" s="507">
        <v>2.0300000000000002</v>
      </c>
    </row>
    <row r="54" spans="1:15" x14ac:dyDescent="0.3">
      <c r="A54" s="414"/>
      <c r="B54" s="414"/>
      <c r="C54" s="393" t="s">
        <v>71</v>
      </c>
      <c r="D54" s="499"/>
      <c r="E54" s="500">
        <v>0.05</v>
      </c>
      <c r="F54" s="500"/>
      <c r="G54" s="500">
        <v>0.63000000000000012</v>
      </c>
      <c r="H54" s="500"/>
      <c r="I54" s="500"/>
      <c r="J54" s="500"/>
      <c r="K54" s="500"/>
      <c r="L54" s="500"/>
      <c r="M54" s="500"/>
      <c r="N54" s="500"/>
      <c r="O54" s="507">
        <v>0.68000000000000016</v>
      </c>
    </row>
    <row r="55" spans="1:15" x14ac:dyDescent="0.3">
      <c r="A55" s="414"/>
      <c r="B55" s="414"/>
      <c r="C55" s="393" t="s">
        <v>55</v>
      </c>
      <c r="D55" s="499"/>
      <c r="E55" s="500"/>
      <c r="F55" s="500"/>
      <c r="G55" s="500">
        <v>0.2</v>
      </c>
      <c r="H55" s="500"/>
      <c r="I55" s="500"/>
      <c r="J55" s="500"/>
      <c r="K55" s="500"/>
      <c r="L55" s="500"/>
      <c r="M55" s="500"/>
      <c r="N55" s="500"/>
      <c r="O55" s="507">
        <v>0.2</v>
      </c>
    </row>
    <row r="56" spans="1:15" x14ac:dyDescent="0.3">
      <c r="A56" s="414"/>
      <c r="B56" s="414"/>
      <c r="C56" s="393" t="s">
        <v>54</v>
      </c>
      <c r="D56" s="499">
        <v>0.25</v>
      </c>
      <c r="E56" s="500"/>
      <c r="F56" s="500">
        <v>4.4999999999999998E-2</v>
      </c>
      <c r="G56" s="500">
        <v>1.85</v>
      </c>
      <c r="H56" s="500"/>
      <c r="I56" s="500"/>
      <c r="J56" s="500"/>
      <c r="K56" s="500"/>
      <c r="L56" s="500"/>
      <c r="M56" s="500"/>
      <c r="N56" s="500"/>
      <c r="O56" s="507">
        <v>2.145</v>
      </c>
    </row>
    <row r="57" spans="1:15" x14ac:dyDescent="0.3">
      <c r="A57" s="414"/>
      <c r="B57" s="414"/>
      <c r="C57" s="393" t="s">
        <v>43</v>
      </c>
      <c r="D57" s="499">
        <v>0.1</v>
      </c>
      <c r="E57" s="500"/>
      <c r="F57" s="500">
        <v>0.5</v>
      </c>
      <c r="G57" s="500">
        <v>3.22</v>
      </c>
      <c r="H57" s="500"/>
      <c r="I57" s="500"/>
      <c r="J57" s="500"/>
      <c r="K57" s="500"/>
      <c r="L57" s="500"/>
      <c r="M57" s="500"/>
      <c r="N57" s="500"/>
      <c r="O57" s="507">
        <v>3.8200000000000003</v>
      </c>
    </row>
    <row r="58" spans="1:15" x14ac:dyDescent="0.3">
      <c r="A58" s="414"/>
      <c r="B58" s="414"/>
      <c r="C58" s="393" t="s">
        <v>45</v>
      </c>
      <c r="D58" s="499">
        <v>0.60000000000000009</v>
      </c>
      <c r="E58" s="500"/>
      <c r="F58" s="500">
        <v>0.2</v>
      </c>
      <c r="G58" s="500">
        <v>0.26</v>
      </c>
      <c r="H58" s="500"/>
      <c r="I58" s="500"/>
      <c r="J58" s="500"/>
      <c r="K58" s="500"/>
      <c r="L58" s="500"/>
      <c r="M58" s="500"/>
      <c r="N58" s="500"/>
      <c r="O58" s="507">
        <v>1.06</v>
      </c>
    </row>
    <row r="59" spans="1:15" x14ac:dyDescent="0.3">
      <c r="A59" s="414"/>
      <c r="B59" s="414"/>
      <c r="C59" s="393" t="s">
        <v>84</v>
      </c>
      <c r="D59" s="499">
        <v>0.25</v>
      </c>
      <c r="E59" s="500"/>
      <c r="F59" s="500">
        <v>0.17</v>
      </c>
      <c r="G59" s="500">
        <v>0.23</v>
      </c>
      <c r="H59" s="500"/>
      <c r="I59" s="500"/>
      <c r="J59" s="500"/>
      <c r="K59" s="500"/>
      <c r="L59" s="500"/>
      <c r="M59" s="500"/>
      <c r="N59" s="500"/>
      <c r="O59" s="507">
        <v>0.65</v>
      </c>
    </row>
    <row r="60" spans="1:15" x14ac:dyDescent="0.3">
      <c r="A60" s="414"/>
      <c r="B60" s="414"/>
      <c r="C60" s="393" t="s">
        <v>48</v>
      </c>
      <c r="D60" s="499">
        <v>0.65</v>
      </c>
      <c r="E60" s="500"/>
      <c r="F60" s="500"/>
      <c r="G60" s="500">
        <v>0.77</v>
      </c>
      <c r="H60" s="500"/>
      <c r="I60" s="500"/>
      <c r="J60" s="500"/>
      <c r="K60" s="500"/>
      <c r="L60" s="500"/>
      <c r="M60" s="500"/>
      <c r="N60" s="500"/>
      <c r="O60" s="507">
        <v>1.42</v>
      </c>
    </row>
    <row r="61" spans="1:15" x14ac:dyDescent="0.3">
      <c r="A61" s="414"/>
      <c r="B61" s="414"/>
      <c r="C61" s="393" t="s">
        <v>117</v>
      </c>
      <c r="D61" s="499"/>
      <c r="E61" s="500"/>
      <c r="F61" s="500"/>
      <c r="G61" s="500">
        <v>0.65</v>
      </c>
      <c r="H61" s="500"/>
      <c r="I61" s="500"/>
      <c r="J61" s="500"/>
      <c r="K61" s="500"/>
      <c r="L61" s="500"/>
      <c r="M61" s="500"/>
      <c r="N61" s="500"/>
      <c r="O61" s="507">
        <v>0.65</v>
      </c>
    </row>
    <row r="62" spans="1:15" x14ac:dyDescent="0.3">
      <c r="A62" s="414"/>
      <c r="B62" s="414"/>
      <c r="C62" s="393" t="s">
        <v>118</v>
      </c>
      <c r="D62" s="499">
        <v>0.2</v>
      </c>
      <c r="E62" s="500"/>
      <c r="F62" s="500"/>
      <c r="G62" s="500"/>
      <c r="H62" s="500"/>
      <c r="I62" s="500"/>
      <c r="J62" s="500"/>
      <c r="K62" s="500"/>
      <c r="L62" s="500"/>
      <c r="M62" s="500"/>
      <c r="N62" s="500"/>
      <c r="O62" s="507">
        <v>0.2</v>
      </c>
    </row>
    <row r="63" spans="1:15" x14ac:dyDescent="0.3">
      <c r="A63" s="414"/>
      <c r="B63" s="414"/>
      <c r="C63" s="393" t="s">
        <v>49</v>
      </c>
      <c r="D63" s="499">
        <v>0.75</v>
      </c>
      <c r="E63" s="500"/>
      <c r="F63" s="500"/>
      <c r="G63" s="500">
        <v>0.31</v>
      </c>
      <c r="H63" s="500"/>
      <c r="I63" s="500"/>
      <c r="J63" s="500"/>
      <c r="K63" s="500"/>
      <c r="L63" s="500"/>
      <c r="M63" s="500"/>
      <c r="N63" s="500"/>
      <c r="O63" s="507">
        <v>1.06</v>
      </c>
    </row>
    <row r="64" spans="1:15" x14ac:dyDescent="0.3">
      <c r="A64" s="414"/>
      <c r="B64" s="414"/>
      <c r="C64" s="393" t="s">
        <v>120</v>
      </c>
      <c r="D64" s="499">
        <v>0.55000000000000004</v>
      </c>
      <c r="E64" s="500"/>
      <c r="F64" s="500"/>
      <c r="G64" s="500">
        <v>0.36</v>
      </c>
      <c r="H64" s="500"/>
      <c r="I64" s="500"/>
      <c r="J64" s="500"/>
      <c r="K64" s="500"/>
      <c r="L64" s="500"/>
      <c r="M64" s="500"/>
      <c r="N64" s="500"/>
      <c r="O64" s="507">
        <v>0.91</v>
      </c>
    </row>
    <row r="65" spans="1:15" x14ac:dyDescent="0.3">
      <c r="A65" s="414"/>
      <c r="B65" s="414"/>
      <c r="C65" s="393" t="s">
        <v>52</v>
      </c>
      <c r="D65" s="499">
        <v>0.25</v>
      </c>
      <c r="E65" s="500"/>
      <c r="F65" s="500">
        <v>0.25</v>
      </c>
      <c r="G65" s="500">
        <v>0.63000000000000012</v>
      </c>
      <c r="H65" s="500"/>
      <c r="I65" s="500"/>
      <c r="J65" s="500"/>
      <c r="K65" s="500"/>
      <c r="L65" s="500"/>
      <c r="M65" s="500"/>
      <c r="N65" s="500"/>
      <c r="O65" s="507">
        <v>1.1300000000000001</v>
      </c>
    </row>
    <row r="66" spans="1:15" x14ac:dyDescent="0.3">
      <c r="A66" s="414"/>
      <c r="B66" s="414"/>
      <c r="C66" s="391" t="s">
        <v>182</v>
      </c>
      <c r="D66" s="499"/>
      <c r="E66" s="500"/>
      <c r="F66" s="500"/>
      <c r="G66" s="500">
        <v>0.5</v>
      </c>
      <c r="H66" s="500"/>
      <c r="I66" s="500"/>
      <c r="J66" s="500"/>
      <c r="K66" s="500"/>
      <c r="L66" s="500"/>
      <c r="M66" s="500"/>
      <c r="N66" s="500"/>
      <c r="O66" s="507">
        <v>0.5</v>
      </c>
    </row>
    <row r="67" spans="1:15" x14ac:dyDescent="0.3">
      <c r="A67" s="414"/>
      <c r="B67" s="414"/>
      <c r="C67" s="391" t="s">
        <v>195</v>
      </c>
      <c r="D67" s="499">
        <v>0.25</v>
      </c>
      <c r="E67" s="500"/>
      <c r="F67" s="500">
        <v>0.5</v>
      </c>
      <c r="G67" s="500">
        <v>2</v>
      </c>
      <c r="H67" s="500"/>
      <c r="I67" s="500"/>
      <c r="J67" s="500"/>
      <c r="K67" s="500"/>
      <c r="L67" s="500"/>
      <c r="M67" s="500"/>
      <c r="N67" s="500"/>
      <c r="O67" s="507">
        <v>2.75</v>
      </c>
    </row>
    <row r="68" spans="1:15" x14ac:dyDescent="0.3">
      <c r="A68" s="414"/>
      <c r="B68" s="414"/>
      <c r="C68" s="391" t="s">
        <v>239</v>
      </c>
      <c r="D68" s="499"/>
      <c r="E68" s="500"/>
      <c r="F68" s="500"/>
      <c r="G68" s="500">
        <v>1.0449999999999999</v>
      </c>
      <c r="H68" s="500"/>
      <c r="I68" s="500"/>
      <c r="J68" s="500"/>
      <c r="K68" s="500"/>
      <c r="L68" s="500"/>
      <c r="M68" s="500"/>
      <c r="N68" s="500"/>
      <c r="O68" s="507">
        <v>1.0449999999999999</v>
      </c>
    </row>
    <row r="69" spans="1:15" x14ac:dyDescent="0.3">
      <c r="A69" s="414"/>
      <c r="B69" s="414"/>
      <c r="C69" s="391" t="s">
        <v>316</v>
      </c>
      <c r="D69" s="499">
        <v>0.2</v>
      </c>
      <c r="E69" s="500"/>
      <c r="F69" s="500"/>
      <c r="G69" s="500">
        <v>0.60000000000000009</v>
      </c>
      <c r="H69" s="500"/>
      <c r="I69" s="500"/>
      <c r="J69" s="500"/>
      <c r="K69" s="500"/>
      <c r="L69" s="500"/>
      <c r="M69" s="500"/>
      <c r="N69" s="500"/>
      <c r="O69" s="507">
        <v>0.8</v>
      </c>
    </row>
    <row r="70" spans="1:15" x14ac:dyDescent="0.3">
      <c r="A70" s="414"/>
      <c r="B70" s="414"/>
      <c r="C70" s="391" t="s">
        <v>302</v>
      </c>
      <c r="D70" s="499">
        <v>0.4</v>
      </c>
      <c r="E70" s="500"/>
      <c r="F70" s="500">
        <v>0.53</v>
      </c>
      <c r="G70" s="500">
        <v>1.07</v>
      </c>
      <c r="H70" s="500"/>
      <c r="I70" s="500"/>
      <c r="J70" s="500"/>
      <c r="K70" s="500"/>
      <c r="L70" s="500"/>
      <c r="M70" s="500"/>
      <c r="N70" s="500"/>
      <c r="O70" s="507">
        <v>2</v>
      </c>
    </row>
    <row r="71" spans="1:15" x14ac:dyDescent="0.3">
      <c r="A71" s="414"/>
      <c r="B71" s="414"/>
      <c r="C71" s="391" t="s">
        <v>322</v>
      </c>
      <c r="D71" s="499">
        <v>0.15000000000000002</v>
      </c>
      <c r="E71" s="500"/>
      <c r="F71" s="500">
        <v>0.6</v>
      </c>
      <c r="G71" s="500">
        <v>0.45</v>
      </c>
      <c r="H71" s="500"/>
      <c r="I71" s="500"/>
      <c r="J71" s="500"/>
      <c r="K71" s="500"/>
      <c r="L71" s="500"/>
      <c r="M71" s="500"/>
      <c r="N71" s="500"/>
      <c r="O71" s="507">
        <v>1.2</v>
      </c>
    </row>
    <row r="72" spans="1:15" x14ac:dyDescent="0.3">
      <c r="A72" s="414"/>
      <c r="B72" s="414"/>
      <c r="C72" s="391" t="s">
        <v>569</v>
      </c>
      <c r="D72" s="499">
        <v>0.2</v>
      </c>
      <c r="E72" s="500"/>
      <c r="F72" s="500">
        <v>0.1</v>
      </c>
      <c r="G72" s="500">
        <v>0.2</v>
      </c>
      <c r="H72" s="500"/>
      <c r="I72" s="500"/>
      <c r="J72" s="500"/>
      <c r="K72" s="500"/>
      <c r="L72" s="500"/>
      <c r="M72" s="500"/>
      <c r="N72" s="500"/>
      <c r="O72" s="507">
        <v>0.5</v>
      </c>
    </row>
    <row r="73" spans="1:15" x14ac:dyDescent="0.3">
      <c r="A73" s="414"/>
      <c r="B73" s="414"/>
      <c r="C73" s="391" t="s">
        <v>783</v>
      </c>
      <c r="D73" s="499">
        <v>0.1</v>
      </c>
      <c r="E73" s="500"/>
      <c r="F73" s="500"/>
      <c r="G73" s="500"/>
      <c r="H73" s="500"/>
      <c r="I73" s="500"/>
      <c r="J73" s="500"/>
      <c r="K73" s="500"/>
      <c r="L73" s="500"/>
      <c r="M73" s="500"/>
      <c r="N73" s="500"/>
      <c r="O73" s="507">
        <v>0.1</v>
      </c>
    </row>
    <row r="74" spans="1:15" x14ac:dyDescent="0.3">
      <c r="A74" s="414"/>
      <c r="B74" s="389" t="s">
        <v>270</v>
      </c>
      <c r="C74" s="387"/>
      <c r="D74" s="497">
        <v>9.1</v>
      </c>
      <c r="E74" s="498">
        <v>1.75</v>
      </c>
      <c r="F74" s="498">
        <v>4.0449999999999999</v>
      </c>
      <c r="G74" s="498">
        <v>19.855000000000004</v>
      </c>
      <c r="H74" s="498"/>
      <c r="I74" s="498"/>
      <c r="J74" s="498"/>
      <c r="K74" s="498"/>
      <c r="L74" s="498"/>
      <c r="M74" s="498">
        <v>1</v>
      </c>
      <c r="N74" s="498"/>
      <c r="O74" s="506">
        <v>35.749999999999993</v>
      </c>
    </row>
    <row r="75" spans="1:15" x14ac:dyDescent="0.3">
      <c r="A75" s="511" t="s">
        <v>59</v>
      </c>
      <c r="B75" s="512"/>
      <c r="C75" s="512"/>
      <c r="D75" s="509">
        <v>9.1</v>
      </c>
      <c r="E75" s="510">
        <v>1.75</v>
      </c>
      <c r="F75" s="510">
        <v>4.0449999999999999</v>
      </c>
      <c r="G75" s="510">
        <v>19.855000000000004</v>
      </c>
      <c r="H75" s="510"/>
      <c r="I75" s="510"/>
      <c r="J75" s="510"/>
      <c r="K75" s="510"/>
      <c r="L75" s="510"/>
      <c r="M75" s="510">
        <v>1</v>
      </c>
      <c r="N75" s="510"/>
      <c r="O75" s="508">
        <v>35.749999999999993</v>
      </c>
    </row>
    <row r="76" spans="1:15" x14ac:dyDescent="0.3">
      <c r="A76" s="504" t="s">
        <v>8</v>
      </c>
      <c r="B76" s="505"/>
      <c r="C76" s="505"/>
      <c r="D76" s="501">
        <v>19.049999999999997</v>
      </c>
      <c r="E76" s="502">
        <v>10.130000000000001</v>
      </c>
      <c r="F76" s="502">
        <v>9.5949999999999971</v>
      </c>
      <c r="G76" s="502">
        <v>31.034999999999997</v>
      </c>
      <c r="H76" s="502">
        <v>1.4</v>
      </c>
      <c r="I76" s="502">
        <v>1.75</v>
      </c>
      <c r="J76" s="502">
        <v>7.25</v>
      </c>
      <c r="K76" s="502">
        <v>3</v>
      </c>
      <c r="L76" s="502">
        <v>1.3499999999999999</v>
      </c>
      <c r="M76" s="502">
        <v>7</v>
      </c>
      <c r="N76" s="502">
        <v>3.9000000000000004</v>
      </c>
      <c r="O76" s="503">
        <v>95.460000000000022</v>
      </c>
    </row>
    <row r="77" spans="1:15" ht="12.5" x14ac:dyDescent="0.25">
      <c r="N77"/>
    </row>
    <row r="78" spans="1:15" ht="12.5" x14ac:dyDescent="0.25">
      <c r="N78"/>
    </row>
    <row r="79" spans="1:15" ht="12.5" x14ac:dyDescent="0.25">
      <c r="N79"/>
    </row>
    <row r="80" spans="1:15" ht="12.5" x14ac:dyDescent="0.25">
      <c r="N80"/>
    </row>
    <row r="81" spans="14:14" ht="12.5" x14ac:dyDescent="0.25">
      <c r="N81"/>
    </row>
    <row r="82" spans="14:14" ht="12.5" x14ac:dyDescent="0.25">
      <c r="N82"/>
    </row>
    <row r="83" spans="14:14" ht="12.5" x14ac:dyDescent="0.25">
      <c r="N83"/>
    </row>
  </sheetData>
  <phoneticPr fontId="22" type="noConversion"/>
  <printOptions horizontalCentered="1"/>
  <pageMargins left="0.46" right="0.35" top="1.1000000000000001" bottom="0.75" header="0.64" footer="0.3"/>
  <pageSetup scale="77" orientation="portrait" r:id="rId2"/>
  <headerFooter>
    <oddHeader>&amp;C&amp;"Arial,Bold"&amp;14&amp;F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2"/>
  <sheetViews>
    <sheetView topLeftCell="A16" zoomScale="70" zoomScaleNormal="70" workbookViewId="0">
      <selection activeCell="G52" sqref="G52"/>
    </sheetView>
  </sheetViews>
  <sheetFormatPr defaultRowHeight="12.5" outlineLevelRow="1" x14ac:dyDescent="0.25"/>
  <cols>
    <col min="1" max="1" width="10.54296875" customWidth="1"/>
    <col min="2" max="2" width="20.7265625" customWidth="1"/>
    <col min="3" max="3" width="22.54296875" bestFit="1" customWidth="1"/>
    <col min="4" max="4" width="28" bestFit="1" customWidth="1"/>
    <col min="5" max="5" width="32.54296875" bestFit="1" customWidth="1"/>
    <col min="6" max="9" width="12" bestFit="1" customWidth="1"/>
  </cols>
  <sheetData>
    <row r="3" spans="1:5" x14ac:dyDescent="0.25">
      <c r="A3" s="1"/>
      <c r="B3" s="4" t="s">
        <v>218</v>
      </c>
      <c r="C3" s="2"/>
      <c r="D3" s="2"/>
      <c r="E3" s="3"/>
    </row>
    <row r="4" spans="1:5" x14ac:dyDescent="0.25">
      <c r="A4" s="4" t="s">
        <v>217</v>
      </c>
      <c r="B4" s="1" t="s">
        <v>219</v>
      </c>
      <c r="C4" s="8" t="s">
        <v>220</v>
      </c>
      <c r="D4" s="8" t="s">
        <v>221</v>
      </c>
      <c r="E4" s="10" t="s">
        <v>222</v>
      </c>
    </row>
    <row r="5" spans="1:5" x14ac:dyDescent="0.25">
      <c r="A5" s="11">
        <v>40269</v>
      </c>
      <c r="B5" s="12">
        <v>31.507283333333334</v>
      </c>
      <c r="C5" s="13">
        <v>14.82</v>
      </c>
      <c r="D5" s="13">
        <v>7.1366666666666667</v>
      </c>
      <c r="E5" s="18">
        <v>29.87</v>
      </c>
    </row>
    <row r="6" spans="1:5" outlineLevel="1" x14ac:dyDescent="0.25">
      <c r="A6" s="17">
        <v>40452</v>
      </c>
      <c r="B6" s="14">
        <v>31.507283333333302</v>
      </c>
      <c r="C6" s="15">
        <v>12.83</v>
      </c>
      <c r="D6" s="15">
        <v>8.2966666666666669</v>
      </c>
      <c r="E6" s="19">
        <v>28.055</v>
      </c>
    </row>
    <row r="7" spans="1:5" outlineLevel="1" x14ac:dyDescent="0.25">
      <c r="A7" s="17">
        <v>40634</v>
      </c>
      <c r="B7" s="14">
        <v>30.857283333333335</v>
      </c>
      <c r="C7" s="15">
        <v>14.17</v>
      </c>
      <c r="D7" s="15">
        <v>8.1716666666666669</v>
      </c>
      <c r="E7" s="19">
        <v>27.024999999999999</v>
      </c>
    </row>
    <row r="8" spans="1:5" outlineLevel="1" x14ac:dyDescent="0.25">
      <c r="A8" s="17">
        <v>40817</v>
      </c>
      <c r="B8" s="14">
        <v>31.032283333333336</v>
      </c>
      <c r="C8" s="15">
        <v>14.296666666666665</v>
      </c>
      <c r="D8" s="15">
        <v>8.1416666666666675</v>
      </c>
      <c r="E8" s="19">
        <v>28.505000000000003</v>
      </c>
    </row>
    <row r="9" spans="1:5" outlineLevel="1" x14ac:dyDescent="0.25">
      <c r="A9" s="17">
        <v>41000</v>
      </c>
      <c r="B9" s="14">
        <v>32.416333333333334</v>
      </c>
      <c r="C9" s="15">
        <v>14.490000000000002</v>
      </c>
      <c r="D9" s="15">
        <v>7.3516666666666666</v>
      </c>
      <c r="E9" s="19">
        <v>31.295000000000002</v>
      </c>
    </row>
    <row r="10" spans="1:5" outlineLevel="1" x14ac:dyDescent="0.25">
      <c r="A10" s="17">
        <v>41183</v>
      </c>
      <c r="B10" s="14">
        <v>33.725000000000001</v>
      </c>
      <c r="C10" s="15">
        <v>15.389999999999999</v>
      </c>
      <c r="D10" s="15">
        <v>7.335</v>
      </c>
      <c r="E10" s="19">
        <v>31.895</v>
      </c>
    </row>
    <row r="11" spans="1:5" outlineLevel="1" x14ac:dyDescent="0.25">
      <c r="A11" s="17">
        <v>41365</v>
      </c>
      <c r="B11" s="14">
        <v>33.175000000000004</v>
      </c>
      <c r="C11" s="15">
        <v>15.540000000000001</v>
      </c>
      <c r="D11" s="15">
        <v>7.4849999999999994</v>
      </c>
      <c r="E11" s="19">
        <v>31.615000000000002</v>
      </c>
    </row>
    <row r="12" spans="1:5" x14ac:dyDescent="0.25">
      <c r="A12" s="16" t="s">
        <v>8</v>
      </c>
      <c r="B12" s="20">
        <v>224.22046666666665</v>
      </c>
      <c r="C12" s="21">
        <v>101.53666666666668</v>
      </c>
      <c r="D12" s="21">
        <v>53.918333333333337</v>
      </c>
      <c r="E12" s="22">
        <v>208.26000000000002</v>
      </c>
    </row>
  </sheetData>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6"/>
  <sheetViews>
    <sheetView topLeftCell="A43" zoomScaleNormal="100" workbookViewId="0"/>
  </sheetViews>
  <sheetFormatPr defaultRowHeight="12.5" outlineLevelRow="1" x14ac:dyDescent="0.25"/>
  <cols>
    <col min="1" max="1" width="10.54296875" customWidth="1"/>
    <col min="2" max="2" width="20.7265625" customWidth="1"/>
    <col min="3" max="3" width="22.54296875" bestFit="1" customWidth="1"/>
    <col min="4" max="4" width="28" bestFit="1" customWidth="1"/>
    <col min="5" max="5" width="32.54296875" bestFit="1" customWidth="1"/>
    <col min="6" max="9" width="12" bestFit="1" customWidth="1"/>
  </cols>
  <sheetData>
    <row r="3" spans="1:10" x14ac:dyDescent="0.25">
      <c r="A3" s="1"/>
      <c r="B3" s="1" t="s">
        <v>218</v>
      </c>
      <c r="C3" s="2"/>
      <c r="D3" s="2"/>
      <c r="E3" s="3"/>
    </row>
    <row r="4" spans="1:10" x14ac:dyDescent="0.25">
      <c r="A4" s="1" t="s">
        <v>217</v>
      </c>
      <c r="B4" s="165" t="s">
        <v>150</v>
      </c>
      <c r="C4" s="166" t="s">
        <v>179</v>
      </c>
      <c r="D4" s="166" t="s">
        <v>187</v>
      </c>
      <c r="E4" s="167" t="s">
        <v>401</v>
      </c>
    </row>
    <row r="5" spans="1:10" hidden="1" x14ac:dyDescent="0.25">
      <c r="A5" s="114">
        <v>40269</v>
      </c>
      <c r="B5" s="12">
        <v>31.507283333333334</v>
      </c>
      <c r="C5" s="13">
        <v>14.82</v>
      </c>
      <c r="D5" s="13">
        <v>7.1366666666666667</v>
      </c>
      <c r="E5" s="18">
        <v>29.87</v>
      </c>
      <c r="F5" s="15">
        <f>SUM(B5:E5)</f>
        <v>83.333950000000002</v>
      </c>
    </row>
    <row r="6" spans="1:10" outlineLevel="1" x14ac:dyDescent="0.25">
      <c r="A6" s="115">
        <v>40452</v>
      </c>
      <c r="B6" s="14">
        <v>31.507283333333302</v>
      </c>
      <c r="C6" s="15">
        <v>12.83</v>
      </c>
      <c r="D6" s="15">
        <v>8.2966666666666669</v>
      </c>
      <c r="E6" s="19">
        <v>28.055</v>
      </c>
      <c r="F6" s="15">
        <f t="shared" ref="F6:F15" si="0">SUM(B6:E6)</f>
        <v>80.688949999999977</v>
      </c>
      <c r="G6" s="14">
        <v>31.507283333333302</v>
      </c>
      <c r="H6" s="15">
        <v>12.83</v>
      </c>
      <c r="I6" s="15">
        <v>8.2966666666666669</v>
      </c>
      <c r="J6" s="19">
        <v>28.055</v>
      </c>
    </row>
    <row r="7" spans="1:10" outlineLevel="1" x14ac:dyDescent="0.25">
      <c r="A7" s="115">
        <v>40634</v>
      </c>
      <c r="B7" s="14">
        <v>30.857283333333335</v>
      </c>
      <c r="C7" s="15">
        <v>14.17</v>
      </c>
      <c r="D7" s="15">
        <v>8.1716666666666669</v>
      </c>
      <c r="E7" s="19">
        <v>27.024999999999999</v>
      </c>
      <c r="F7" s="15">
        <f t="shared" si="0"/>
        <v>80.223950000000002</v>
      </c>
      <c r="G7" s="14">
        <v>30.857283333333335</v>
      </c>
      <c r="H7" s="15">
        <v>14.17</v>
      </c>
      <c r="I7" s="15">
        <v>8.1716666666666669</v>
      </c>
      <c r="J7" s="19">
        <v>27.024999999999999</v>
      </c>
    </row>
    <row r="8" spans="1:10" outlineLevel="1" x14ac:dyDescent="0.25">
      <c r="A8" s="115">
        <v>40817</v>
      </c>
      <c r="B8" s="14">
        <v>31.032283333333336</v>
      </c>
      <c r="C8" s="15">
        <v>14.296666666666665</v>
      </c>
      <c r="D8" s="15">
        <v>8.1416666666666675</v>
      </c>
      <c r="E8" s="19">
        <v>28.505000000000003</v>
      </c>
      <c r="F8" s="15">
        <f t="shared" si="0"/>
        <v>81.975616666666667</v>
      </c>
      <c r="G8" s="14">
        <v>31.032283333333336</v>
      </c>
      <c r="H8" s="15">
        <v>14.296666666666665</v>
      </c>
      <c r="I8" s="15">
        <v>8.1416666666666675</v>
      </c>
      <c r="J8" s="19">
        <v>28.505000000000003</v>
      </c>
    </row>
    <row r="9" spans="1:10" outlineLevel="1" x14ac:dyDescent="0.25">
      <c r="A9" s="115">
        <v>41000</v>
      </c>
      <c r="B9" s="14">
        <v>32.416333333333334</v>
      </c>
      <c r="C9" s="15">
        <v>14.490000000000002</v>
      </c>
      <c r="D9" s="15">
        <v>7.3516666666666666</v>
      </c>
      <c r="E9" s="19">
        <v>31.295000000000002</v>
      </c>
      <c r="F9" s="15">
        <f t="shared" si="0"/>
        <v>85.552999999999997</v>
      </c>
      <c r="G9" s="14">
        <v>32.416333333333334</v>
      </c>
      <c r="H9" s="15">
        <v>14.490000000000002</v>
      </c>
      <c r="I9" s="15">
        <v>7.3516666666666666</v>
      </c>
      <c r="J9" s="19">
        <v>31.295000000000002</v>
      </c>
    </row>
    <row r="10" spans="1:10" outlineLevel="1" x14ac:dyDescent="0.25">
      <c r="A10" s="115">
        <v>41183</v>
      </c>
      <c r="B10" s="14">
        <v>33.725000000000001</v>
      </c>
      <c r="C10" s="15">
        <v>15.389999999999999</v>
      </c>
      <c r="D10" s="15">
        <v>7.335</v>
      </c>
      <c r="E10" s="19">
        <v>31.895</v>
      </c>
      <c r="F10" s="15">
        <f t="shared" si="0"/>
        <v>88.344999999999999</v>
      </c>
      <c r="G10" s="14">
        <v>33.725000000000001</v>
      </c>
      <c r="H10" s="15">
        <v>15.389999999999999</v>
      </c>
      <c r="I10" s="15">
        <v>7.335</v>
      </c>
      <c r="J10" s="19">
        <v>31.895</v>
      </c>
    </row>
    <row r="11" spans="1:10" outlineLevel="1" x14ac:dyDescent="0.25">
      <c r="A11" s="115">
        <v>41365</v>
      </c>
      <c r="B11" s="14">
        <v>33.85</v>
      </c>
      <c r="C11" s="15">
        <v>14.86</v>
      </c>
      <c r="D11" s="15">
        <v>7.8350000000000009</v>
      </c>
      <c r="E11" s="19">
        <v>32.965000000000003</v>
      </c>
      <c r="F11" s="15">
        <f t="shared" si="0"/>
        <v>89.51</v>
      </c>
      <c r="G11" s="14">
        <v>33.175000000000004</v>
      </c>
      <c r="H11" s="15">
        <v>15.540000000000001</v>
      </c>
      <c r="I11" s="15">
        <v>7.4849999999999994</v>
      </c>
      <c r="J11" s="19">
        <v>31.615000000000002</v>
      </c>
    </row>
    <row r="12" spans="1:10" outlineLevel="1" x14ac:dyDescent="0.25">
      <c r="A12" s="115">
        <v>41548</v>
      </c>
      <c r="B12" s="14">
        <v>34.375</v>
      </c>
      <c r="C12" s="15">
        <v>13.955000000000002</v>
      </c>
      <c r="D12" s="15">
        <v>7.9150000000000009</v>
      </c>
      <c r="E12" s="19">
        <v>33.625</v>
      </c>
      <c r="F12" s="15">
        <f t="shared" si="0"/>
        <v>89.87</v>
      </c>
      <c r="G12" s="164"/>
      <c r="H12" s="15"/>
      <c r="I12" s="15"/>
      <c r="J12" s="164"/>
    </row>
    <row r="13" spans="1:10" outlineLevel="1" x14ac:dyDescent="0.25">
      <c r="A13" s="115">
        <v>41730</v>
      </c>
      <c r="B13" s="14">
        <v>33.875</v>
      </c>
      <c r="C13" s="15">
        <v>12.780000000000001</v>
      </c>
      <c r="D13" s="15">
        <v>8.490000000000002</v>
      </c>
      <c r="E13" s="19">
        <v>37.064999999999998</v>
      </c>
      <c r="F13" s="15">
        <f t="shared" si="0"/>
        <v>92.210000000000008</v>
      </c>
      <c r="G13" s="164"/>
      <c r="H13" s="15"/>
      <c r="I13" s="15"/>
      <c r="J13" s="164"/>
    </row>
    <row r="14" spans="1:10" outlineLevel="1" x14ac:dyDescent="0.25">
      <c r="A14" s="115">
        <v>41913</v>
      </c>
      <c r="B14" s="14">
        <v>35.26</v>
      </c>
      <c r="C14" s="15">
        <v>12.779999999999998</v>
      </c>
      <c r="D14" s="15">
        <v>7.3150000000000013</v>
      </c>
      <c r="E14" s="19">
        <v>37.525000000000006</v>
      </c>
      <c r="F14" s="15">
        <f t="shared" si="0"/>
        <v>92.88</v>
      </c>
      <c r="G14" s="164"/>
      <c r="H14" s="15"/>
      <c r="I14" s="15"/>
      <c r="J14" s="164"/>
    </row>
    <row r="15" spans="1:10" outlineLevel="1" x14ac:dyDescent="0.25">
      <c r="A15" s="115">
        <v>42095</v>
      </c>
      <c r="B15" s="14">
        <f ca="1">'M&amp;O activities sorted by WBS'!I582</f>
        <v>35.009999999999991</v>
      </c>
      <c r="C15" s="15">
        <f ca="1">'M&amp;O activities sorted by WBS'!J582</f>
        <v>6.5799999999999992</v>
      </c>
      <c r="D15" s="15">
        <f ca="1">'M&amp;O activities sorted by WBS'!K582</f>
        <v>18.120000000000005</v>
      </c>
      <c r="E15" s="19">
        <f ca="1">'M&amp;O activities sorted by WBS'!L582</f>
        <v>35.75</v>
      </c>
      <c r="F15" s="15">
        <f t="shared" ca="1" si="0"/>
        <v>95.46</v>
      </c>
      <c r="G15" s="164"/>
      <c r="H15" s="15"/>
      <c r="I15" s="15"/>
      <c r="J15" s="164"/>
    </row>
    <row r="16" spans="1:10" x14ac:dyDescent="0.25">
      <c r="A16" s="16" t="s">
        <v>8</v>
      </c>
      <c r="B16" s="20">
        <v>224.22046666666665</v>
      </c>
      <c r="C16" s="21">
        <v>101.53666666666668</v>
      </c>
      <c r="D16" s="21">
        <v>53.918333333333337</v>
      </c>
      <c r="E16" s="22">
        <v>208.26000000000002</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CQ635"/>
  <sheetViews>
    <sheetView tabSelected="1" view="pageBreakPreview" zoomScale="85" zoomScaleNormal="100" zoomScaleSheetLayoutView="85" workbookViewId="0">
      <pane xSplit="5" ySplit="1" topLeftCell="F2" activePane="bottomRight" state="frozen"/>
      <selection pane="topRight" activeCell="F1" sqref="F1"/>
      <selection pane="bottomLeft" activeCell="A2" sqref="A2"/>
      <selection pane="bottomRight" activeCell="F2" sqref="F2"/>
    </sheetView>
  </sheetViews>
  <sheetFormatPr defaultRowHeight="12.5" outlineLevelCol="1" x14ac:dyDescent="0.25"/>
  <cols>
    <col min="1" max="1" width="27.08984375" style="228" customWidth="1"/>
    <col min="2" max="2" width="33.36328125" style="228" customWidth="1"/>
    <col min="3" max="3" width="14.1796875" style="228" hidden="1" customWidth="1" outlineLevel="1"/>
    <col min="4" max="4" width="12.54296875" style="180" customWidth="1" collapsed="1"/>
    <col min="5" max="5" width="4.1796875" style="180" customWidth="1"/>
    <col min="6" max="6" width="32.08984375" style="181" customWidth="1"/>
    <col min="7" max="7" width="33.7265625" style="181" customWidth="1"/>
    <col min="8" max="8" width="15.1796875" style="180" hidden="1" customWidth="1" outlineLevel="1"/>
    <col min="9" max="9" width="9.81640625" style="180" customWidth="1" collapsed="1"/>
    <col min="10" max="10" width="10" style="180" customWidth="1"/>
    <col min="11" max="12" width="11.81640625" style="180" customWidth="1"/>
    <col min="13" max="13" width="9.1796875" style="180" customWidth="1"/>
    <col min="14" max="14" width="17.26953125" style="180" hidden="1" customWidth="1" outlineLevel="1"/>
    <col min="15" max="15" width="7.26953125" style="180" hidden="1" customWidth="1" outlineLevel="1"/>
    <col min="16" max="16" width="7.26953125" style="196" hidden="1" customWidth="1" outlineLevel="1"/>
    <col min="17" max="17" width="10.453125" style="180" hidden="1" customWidth="1" outlineLevel="1" collapsed="1"/>
    <col min="18" max="18" width="9.1796875" style="180" hidden="1" customWidth="1" outlineLevel="1"/>
    <col min="19" max="19" width="10.453125" style="180" hidden="1" customWidth="1" outlineLevel="1" collapsed="1"/>
    <col min="20" max="20" width="11" style="180" hidden="1" customWidth="1" outlineLevel="1"/>
    <col min="21" max="23" width="12" style="180" hidden="1" customWidth="1" outlineLevel="1"/>
    <col min="24" max="24" width="14" style="180" hidden="1" customWidth="1" outlineLevel="1"/>
    <col min="25" max="25" width="12" style="180" hidden="1" customWidth="1" outlineLevel="1"/>
    <col min="26" max="26" width="9" style="180" hidden="1" customWidth="1" outlineLevel="1"/>
    <col min="27" max="35" width="11.453125" style="180" hidden="1" customWidth="1" outlineLevel="1"/>
    <col min="36" max="40" width="13.453125" style="180" hidden="1" customWidth="1" outlineLevel="1"/>
    <col min="41" max="41" width="9.1796875" style="180" hidden="1" customWidth="1" outlineLevel="1"/>
    <col min="42" max="46" width="14" style="180" hidden="1" customWidth="1" outlineLevel="1"/>
    <col min="47" max="47" width="9.1796875" style="180" hidden="1" customWidth="1" outlineLevel="1"/>
    <col min="48" max="52" width="14.26953125" style="180" hidden="1" customWidth="1" outlineLevel="1"/>
    <col min="53" max="53" width="9.1796875" style="180" hidden="1" customWidth="1" outlineLevel="1"/>
    <col min="54" max="57" width="13" style="180" hidden="1" customWidth="1" outlineLevel="1"/>
    <col min="58" max="58" width="13.54296875" style="180" hidden="1" customWidth="1" outlineLevel="1"/>
    <col min="59" max="60" width="9.1796875" style="180" hidden="1" customWidth="1" outlineLevel="1"/>
    <col min="61" max="65" width="13.1796875" style="180" hidden="1" customWidth="1" outlineLevel="1"/>
    <col min="66" max="87" width="9.1796875" style="180" hidden="1" customWidth="1" outlineLevel="1"/>
    <col min="88" max="88" width="9.1796875" style="180" customWidth="1" collapsed="1"/>
    <col min="89" max="95" width="8.7265625" style="180"/>
    <col min="96" max="96" width="10.54296875" style="180" customWidth="1"/>
    <col min="97" max="97" width="12.54296875" style="180" customWidth="1"/>
    <col min="98" max="98" width="12.81640625" style="180" customWidth="1"/>
    <col min="99" max="99" width="14.54296875" style="180" customWidth="1"/>
    <col min="100" max="100" width="14.1796875" style="180" customWidth="1"/>
    <col min="101" max="16384" width="8.7265625" style="180"/>
  </cols>
  <sheetData>
    <row r="1" spans="1:17" ht="48" customHeight="1" thickBot="1" x14ac:dyDescent="0.3">
      <c r="A1" s="222" t="s">
        <v>1</v>
      </c>
      <c r="B1" s="223" t="s">
        <v>2</v>
      </c>
      <c r="C1" s="222" t="s">
        <v>3</v>
      </c>
      <c r="D1" s="364" t="s">
        <v>4</v>
      </c>
      <c r="E1" s="364" t="s">
        <v>5</v>
      </c>
      <c r="F1" s="365" t="s">
        <v>6</v>
      </c>
      <c r="G1" s="365" t="s">
        <v>7</v>
      </c>
      <c r="H1" s="364" t="s">
        <v>180</v>
      </c>
      <c r="I1" s="366" t="s">
        <v>150</v>
      </c>
      <c r="J1" s="367" t="s">
        <v>179</v>
      </c>
      <c r="K1" s="368" t="s">
        <v>187</v>
      </c>
      <c r="L1" s="369" t="s">
        <v>208</v>
      </c>
      <c r="M1" s="370" t="s">
        <v>8</v>
      </c>
      <c r="N1" s="183" t="s">
        <v>362</v>
      </c>
      <c r="O1" s="184"/>
      <c r="P1" s="185"/>
      <c r="Q1" s="180" t="s">
        <v>153</v>
      </c>
    </row>
    <row r="2" spans="1:17" ht="15.75" customHeight="1" x14ac:dyDescent="0.25">
      <c r="A2" s="224" t="s">
        <v>9</v>
      </c>
      <c r="B2" s="229" t="s">
        <v>10</v>
      </c>
      <c r="C2" s="230" t="s">
        <v>11</v>
      </c>
      <c r="D2" s="231" t="s">
        <v>15</v>
      </c>
      <c r="E2" s="231" t="s">
        <v>13</v>
      </c>
      <c r="F2" s="232" t="s">
        <v>16</v>
      </c>
      <c r="G2" s="233" t="s">
        <v>17</v>
      </c>
      <c r="H2" s="234" t="s">
        <v>150</v>
      </c>
      <c r="I2" s="235">
        <v>0.05</v>
      </c>
      <c r="J2" s="236"/>
      <c r="K2" s="236"/>
      <c r="L2" s="236"/>
      <c r="M2" s="172">
        <f t="shared" ref="M2:M35" si="0">SUM(I2:L2)</f>
        <v>0.05</v>
      </c>
      <c r="O2" s="172"/>
      <c r="P2" s="186"/>
    </row>
    <row r="3" spans="1:17" ht="15.75" customHeight="1" x14ac:dyDescent="0.25">
      <c r="A3" s="224" t="s">
        <v>9</v>
      </c>
      <c r="B3" s="229" t="s">
        <v>10</v>
      </c>
      <c r="C3" s="230" t="s">
        <v>11</v>
      </c>
      <c r="D3" s="230" t="s">
        <v>15</v>
      </c>
      <c r="E3" s="230" t="s">
        <v>13</v>
      </c>
      <c r="F3" s="237" t="s">
        <v>16</v>
      </c>
      <c r="G3" s="238" t="s">
        <v>433</v>
      </c>
      <c r="H3" s="238" t="s">
        <v>226</v>
      </c>
      <c r="I3" s="239"/>
      <c r="J3" s="338"/>
      <c r="K3" s="338">
        <v>0.03</v>
      </c>
      <c r="L3" s="338"/>
      <c r="M3" s="173">
        <f t="shared" si="0"/>
        <v>0.03</v>
      </c>
      <c r="O3" s="173"/>
      <c r="P3" s="187"/>
    </row>
    <row r="4" spans="1:17" ht="15.75" customHeight="1" x14ac:dyDescent="0.25">
      <c r="A4" s="224" t="s">
        <v>9</v>
      </c>
      <c r="B4" s="229" t="s">
        <v>10</v>
      </c>
      <c r="C4" s="230" t="s">
        <v>11</v>
      </c>
      <c r="D4" s="230" t="s">
        <v>15</v>
      </c>
      <c r="E4" s="230" t="s">
        <v>13</v>
      </c>
      <c r="F4" s="237" t="s">
        <v>16</v>
      </c>
      <c r="G4" s="238" t="s">
        <v>434</v>
      </c>
      <c r="H4" s="238" t="s">
        <v>226</v>
      </c>
      <c r="I4" s="239"/>
      <c r="J4" s="338"/>
      <c r="K4" s="338">
        <v>0.05</v>
      </c>
      <c r="L4" s="338"/>
      <c r="M4" s="173">
        <f t="shared" si="0"/>
        <v>0.05</v>
      </c>
      <c r="O4" s="173"/>
      <c r="P4" s="187"/>
    </row>
    <row r="5" spans="1:17" ht="15.75" customHeight="1" x14ac:dyDescent="0.25">
      <c r="A5" s="224" t="s">
        <v>9</v>
      </c>
      <c r="B5" s="229" t="s">
        <v>10</v>
      </c>
      <c r="C5" s="240" t="s">
        <v>11</v>
      </c>
      <c r="D5" s="363" t="s">
        <v>78</v>
      </c>
      <c r="E5" s="231" t="s">
        <v>13</v>
      </c>
      <c r="F5" s="241" t="s">
        <v>79</v>
      </c>
      <c r="G5" s="233" t="s">
        <v>364</v>
      </c>
      <c r="H5" s="233" t="s">
        <v>150</v>
      </c>
      <c r="I5" s="242">
        <v>0.4</v>
      </c>
      <c r="J5" s="236"/>
      <c r="K5" s="236"/>
      <c r="L5" s="236"/>
      <c r="M5" s="172">
        <f t="shared" si="0"/>
        <v>0.4</v>
      </c>
      <c r="O5" s="172"/>
      <c r="P5" s="186"/>
      <c r="Q5" s="180" t="s">
        <v>159</v>
      </c>
    </row>
    <row r="6" spans="1:17" ht="15.75" customHeight="1" x14ac:dyDescent="0.25">
      <c r="A6" s="224" t="s">
        <v>9</v>
      </c>
      <c r="B6" s="229" t="s">
        <v>10</v>
      </c>
      <c r="C6" s="243" t="s">
        <v>11</v>
      </c>
      <c r="D6" s="244" t="s">
        <v>78</v>
      </c>
      <c r="E6" s="231" t="s">
        <v>13</v>
      </c>
      <c r="F6" s="241" t="s">
        <v>140</v>
      </c>
      <c r="G6" s="233" t="s">
        <v>458</v>
      </c>
      <c r="H6" s="233" t="s">
        <v>226</v>
      </c>
      <c r="I6" s="242"/>
      <c r="J6" s="236"/>
      <c r="K6" s="236">
        <v>0.05</v>
      </c>
      <c r="L6" s="236"/>
      <c r="M6" s="172">
        <f t="shared" si="0"/>
        <v>0.05</v>
      </c>
      <c r="O6" s="172"/>
      <c r="P6" s="186"/>
    </row>
    <row r="7" spans="1:17" ht="15.75" customHeight="1" x14ac:dyDescent="0.25">
      <c r="A7" s="224" t="s">
        <v>9</v>
      </c>
      <c r="B7" s="229" t="s">
        <v>10</v>
      </c>
      <c r="C7" s="230" t="s">
        <v>11</v>
      </c>
      <c r="D7" s="231" t="s">
        <v>411</v>
      </c>
      <c r="E7" s="231" t="s">
        <v>13</v>
      </c>
      <c r="F7" s="232" t="s">
        <v>412</v>
      </c>
      <c r="G7" s="233" t="s">
        <v>413</v>
      </c>
      <c r="H7" s="233" t="s">
        <v>226</v>
      </c>
      <c r="I7" s="242"/>
      <c r="J7" s="236"/>
      <c r="K7" s="245">
        <v>0.05</v>
      </c>
      <c r="L7" s="236"/>
      <c r="M7" s="172">
        <f t="shared" si="0"/>
        <v>0.05</v>
      </c>
      <c r="O7" s="172"/>
      <c r="P7" s="186"/>
    </row>
    <row r="8" spans="1:17" ht="25" customHeight="1" x14ac:dyDescent="0.25">
      <c r="A8" s="224" t="s">
        <v>9</v>
      </c>
      <c r="B8" s="229" t="s">
        <v>10</v>
      </c>
      <c r="C8" s="230" t="s">
        <v>11</v>
      </c>
      <c r="D8" s="231" t="s">
        <v>12</v>
      </c>
      <c r="E8" s="231" t="s">
        <v>13</v>
      </c>
      <c r="F8" s="232" t="s">
        <v>14</v>
      </c>
      <c r="G8" s="233" t="s">
        <v>772</v>
      </c>
      <c r="H8" s="233" t="s">
        <v>178</v>
      </c>
      <c r="I8" s="242"/>
      <c r="J8" s="236">
        <v>0.05</v>
      </c>
      <c r="K8" s="245"/>
      <c r="L8" s="236"/>
      <c r="M8" s="172">
        <f>SUM(I8:L8)</f>
        <v>0.05</v>
      </c>
      <c r="O8" s="172"/>
      <c r="P8" s="186"/>
    </row>
    <row r="9" spans="1:17" ht="25" customHeight="1" x14ac:dyDescent="0.25">
      <c r="A9" s="224" t="s">
        <v>9</v>
      </c>
      <c r="B9" s="229" t="s">
        <v>10</v>
      </c>
      <c r="C9" s="230" t="s">
        <v>11</v>
      </c>
      <c r="D9" s="231" t="s">
        <v>486</v>
      </c>
      <c r="E9" s="231" t="s">
        <v>13</v>
      </c>
      <c r="F9" s="232" t="s">
        <v>487</v>
      </c>
      <c r="G9" s="233" t="s">
        <v>626</v>
      </c>
      <c r="H9" s="233" t="s">
        <v>226</v>
      </c>
      <c r="I9" s="242"/>
      <c r="J9" s="236"/>
      <c r="K9" s="245">
        <v>0.2</v>
      </c>
      <c r="L9" s="236"/>
      <c r="M9" s="172">
        <f t="shared" si="0"/>
        <v>0.2</v>
      </c>
      <c r="O9" s="172"/>
      <c r="P9" s="186"/>
    </row>
    <row r="10" spans="1:17" ht="15.75" customHeight="1" x14ac:dyDescent="0.25">
      <c r="A10" s="224" t="s">
        <v>9</v>
      </c>
      <c r="B10" s="229" t="s">
        <v>10</v>
      </c>
      <c r="C10" s="230" t="s">
        <v>11</v>
      </c>
      <c r="D10" s="231" t="s">
        <v>430</v>
      </c>
      <c r="E10" s="231" t="s">
        <v>73</v>
      </c>
      <c r="F10" s="232" t="s">
        <v>374</v>
      </c>
      <c r="G10" s="233" t="s">
        <v>458</v>
      </c>
      <c r="H10" s="233" t="s">
        <v>226</v>
      </c>
      <c r="I10" s="242"/>
      <c r="J10" s="236"/>
      <c r="K10" s="245">
        <v>0.05</v>
      </c>
      <c r="L10" s="236"/>
      <c r="M10" s="172">
        <f t="shared" si="0"/>
        <v>0.05</v>
      </c>
      <c r="O10" s="172"/>
      <c r="P10" s="186"/>
    </row>
    <row r="11" spans="1:17" ht="15.75" customHeight="1" x14ac:dyDescent="0.25">
      <c r="A11" s="224" t="s">
        <v>9</v>
      </c>
      <c r="B11" s="229" t="s">
        <v>10</v>
      </c>
      <c r="C11" s="230" t="s">
        <v>11</v>
      </c>
      <c r="D11" s="231" t="s">
        <v>343</v>
      </c>
      <c r="E11" s="231" t="s">
        <v>13</v>
      </c>
      <c r="F11" s="232" t="s">
        <v>76</v>
      </c>
      <c r="G11" s="233" t="s">
        <v>20</v>
      </c>
      <c r="H11" s="233" t="s">
        <v>226</v>
      </c>
      <c r="I11" s="242"/>
      <c r="J11" s="236"/>
      <c r="K11" s="245">
        <v>0.05</v>
      </c>
      <c r="L11" s="236"/>
      <c r="M11" s="172">
        <f t="shared" si="0"/>
        <v>0.05</v>
      </c>
      <c r="O11" s="172"/>
      <c r="P11" s="186"/>
      <c r="Q11" s="180" t="s">
        <v>158</v>
      </c>
    </row>
    <row r="12" spans="1:17" ht="15.75" customHeight="1" x14ac:dyDescent="0.25">
      <c r="A12" s="224" t="s">
        <v>9</v>
      </c>
      <c r="B12" s="229" t="s">
        <v>10</v>
      </c>
      <c r="C12" s="230" t="s">
        <v>11</v>
      </c>
      <c r="D12" s="231" t="s">
        <v>849</v>
      </c>
      <c r="E12" s="246" t="s">
        <v>13</v>
      </c>
      <c r="F12" s="232" t="s">
        <v>850</v>
      </c>
      <c r="G12" s="233" t="s">
        <v>861</v>
      </c>
      <c r="H12" s="233" t="s">
        <v>226</v>
      </c>
      <c r="I12" s="242"/>
      <c r="J12" s="236"/>
      <c r="K12" s="236">
        <v>0.15</v>
      </c>
      <c r="L12" s="236"/>
      <c r="M12" s="172">
        <f>SUM(I12:L12)</f>
        <v>0.15</v>
      </c>
      <c r="O12" s="172"/>
      <c r="P12" s="186"/>
    </row>
    <row r="13" spans="1:17" ht="15.75" customHeight="1" x14ac:dyDescent="0.25">
      <c r="A13" s="224" t="s">
        <v>9</v>
      </c>
      <c r="B13" s="229" t="s">
        <v>10</v>
      </c>
      <c r="C13" s="230" t="s">
        <v>11</v>
      </c>
      <c r="D13" s="231" t="s">
        <v>27</v>
      </c>
      <c r="E13" s="246" t="s">
        <v>13</v>
      </c>
      <c r="F13" s="232" t="s">
        <v>28</v>
      </c>
      <c r="G13" s="233" t="s">
        <v>304</v>
      </c>
      <c r="H13" s="233" t="s">
        <v>226</v>
      </c>
      <c r="I13" s="242"/>
      <c r="J13" s="236"/>
      <c r="K13" s="236">
        <v>0.2</v>
      </c>
      <c r="L13" s="236"/>
      <c r="M13" s="172">
        <f t="shared" si="0"/>
        <v>0.2</v>
      </c>
      <c r="O13" s="172"/>
      <c r="P13" s="186"/>
    </row>
    <row r="14" spans="1:17" ht="15.75" customHeight="1" x14ac:dyDescent="0.25">
      <c r="A14" s="224" t="s">
        <v>9</v>
      </c>
      <c r="B14" s="229" t="s">
        <v>10</v>
      </c>
      <c r="C14" s="230" t="s">
        <v>11</v>
      </c>
      <c r="D14" s="230" t="s">
        <v>27</v>
      </c>
      <c r="E14" s="244" t="s">
        <v>13</v>
      </c>
      <c r="F14" s="232" t="s">
        <v>135</v>
      </c>
      <c r="G14" s="233" t="s">
        <v>32</v>
      </c>
      <c r="H14" s="233" t="s">
        <v>226</v>
      </c>
      <c r="I14" s="242"/>
      <c r="J14" s="236"/>
      <c r="K14" s="236">
        <v>0.05</v>
      </c>
      <c r="L14" s="236"/>
      <c r="M14" s="172">
        <f t="shared" si="0"/>
        <v>0.05</v>
      </c>
      <c r="O14" s="172"/>
      <c r="P14" s="186"/>
      <c r="Q14" s="180" t="s">
        <v>157</v>
      </c>
    </row>
    <row r="15" spans="1:17" ht="25" customHeight="1" x14ac:dyDescent="0.25">
      <c r="A15" s="224" t="s">
        <v>9</v>
      </c>
      <c r="B15" s="229" t="s">
        <v>10</v>
      </c>
      <c r="C15" s="230" t="s">
        <v>11</v>
      </c>
      <c r="D15" s="230" t="s">
        <v>27</v>
      </c>
      <c r="E15" s="244" t="s">
        <v>13</v>
      </c>
      <c r="F15" s="232" t="s">
        <v>339</v>
      </c>
      <c r="G15" s="233" t="s">
        <v>391</v>
      </c>
      <c r="H15" s="233" t="s">
        <v>226</v>
      </c>
      <c r="I15" s="242"/>
      <c r="J15" s="236"/>
      <c r="K15" s="236">
        <v>0.05</v>
      </c>
      <c r="L15" s="236"/>
      <c r="M15" s="172">
        <f t="shared" si="0"/>
        <v>0.05</v>
      </c>
      <c r="O15" s="172"/>
      <c r="P15" s="186"/>
    </row>
    <row r="16" spans="1:17" ht="25" customHeight="1" x14ac:dyDescent="0.25">
      <c r="A16" s="224" t="s">
        <v>9</v>
      </c>
      <c r="B16" s="229" t="s">
        <v>10</v>
      </c>
      <c r="C16" s="230" t="s">
        <v>11</v>
      </c>
      <c r="D16" s="230" t="s">
        <v>27</v>
      </c>
      <c r="E16" s="244" t="s">
        <v>21</v>
      </c>
      <c r="F16" s="232" t="s">
        <v>596</v>
      </c>
      <c r="G16" s="233" t="s">
        <v>608</v>
      </c>
      <c r="H16" s="233" t="s">
        <v>226</v>
      </c>
      <c r="I16" s="242"/>
      <c r="J16" s="236"/>
      <c r="K16" s="236">
        <v>0.05</v>
      </c>
      <c r="L16" s="236"/>
      <c r="M16" s="172">
        <f t="shared" si="0"/>
        <v>0.05</v>
      </c>
      <c r="O16" s="172"/>
      <c r="P16" s="186"/>
    </row>
    <row r="17" spans="1:17" ht="15.75" customHeight="1" x14ac:dyDescent="0.25">
      <c r="A17" s="224" t="s">
        <v>9</v>
      </c>
      <c r="B17" s="229" t="s">
        <v>10</v>
      </c>
      <c r="C17" s="230" t="s">
        <v>11</v>
      </c>
      <c r="D17" s="230" t="s">
        <v>29</v>
      </c>
      <c r="E17" s="231" t="s">
        <v>13</v>
      </c>
      <c r="F17" s="232" t="s">
        <v>30</v>
      </c>
      <c r="G17" s="233" t="s">
        <v>20</v>
      </c>
      <c r="H17" s="233" t="s">
        <v>226</v>
      </c>
      <c r="I17" s="242"/>
      <c r="J17" s="236"/>
      <c r="K17" s="236">
        <v>0.2</v>
      </c>
      <c r="L17" s="236"/>
      <c r="M17" s="172">
        <f t="shared" si="0"/>
        <v>0.2</v>
      </c>
      <c r="O17" s="172"/>
      <c r="P17" s="186"/>
      <c r="Q17" s="180" t="s">
        <v>158</v>
      </c>
    </row>
    <row r="18" spans="1:17" ht="15.75" customHeight="1" x14ac:dyDescent="0.25">
      <c r="A18" s="224" t="s">
        <v>9</v>
      </c>
      <c r="B18" s="229" t="s">
        <v>10</v>
      </c>
      <c r="C18" s="230" t="s">
        <v>11</v>
      </c>
      <c r="D18" s="230" t="s">
        <v>29</v>
      </c>
      <c r="E18" s="231" t="s">
        <v>13</v>
      </c>
      <c r="F18" s="232" t="s">
        <v>30</v>
      </c>
      <c r="G18" s="233" t="s">
        <v>309</v>
      </c>
      <c r="H18" s="233" t="s">
        <v>226</v>
      </c>
      <c r="I18" s="242"/>
      <c r="J18" s="236"/>
      <c r="K18" s="236">
        <v>0.3</v>
      </c>
      <c r="L18" s="236"/>
      <c r="M18" s="172">
        <f t="shared" si="0"/>
        <v>0.3</v>
      </c>
      <c r="O18" s="172"/>
      <c r="P18" s="186"/>
    </row>
    <row r="19" spans="1:17" ht="15.75" customHeight="1" x14ac:dyDescent="0.25">
      <c r="A19" s="224" t="s">
        <v>9</v>
      </c>
      <c r="B19" s="229" t="s">
        <v>10</v>
      </c>
      <c r="C19" s="230" t="s">
        <v>11</v>
      </c>
      <c r="D19" s="230" t="s">
        <v>29</v>
      </c>
      <c r="E19" s="231" t="s">
        <v>25</v>
      </c>
      <c r="F19" s="232" t="s">
        <v>94</v>
      </c>
      <c r="G19" s="233" t="s">
        <v>622</v>
      </c>
      <c r="H19" s="233" t="s">
        <v>178</v>
      </c>
      <c r="I19" s="242"/>
      <c r="J19" s="236">
        <v>0.05</v>
      </c>
      <c r="K19" s="236"/>
      <c r="L19" s="236"/>
      <c r="M19" s="172">
        <f t="shared" si="0"/>
        <v>0.05</v>
      </c>
      <c r="O19" s="172"/>
      <c r="P19" s="186"/>
      <c r="Q19" s="180" t="s">
        <v>330</v>
      </c>
    </row>
    <row r="20" spans="1:17" ht="15.75" customHeight="1" x14ac:dyDescent="0.25">
      <c r="A20" s="224" t="s">
        <v>9</v>
      </c>
      <c r="B20" s="229" t="s">
        <v>10</v>
      </c>
      <c r="C20" s="230" t="s">
        <v>11</v>
      </c>
      <c r="D20" s="230" t="s">
        <v>29</v>
      </c>
      <c r="E20" s="231" t="s">
        <v>21</v>
      </c>
      <c r="F20" s="232" t="s">
        <v>31</v>
      </c>
      <c r="G20" s="233" t="s">
        <v>622</v>
      </c>
      <c r="H20" s="233" t="s">
        <v>178</v>
      </c>
      <c r="I20" s="242"/>
      <c r="J20" s="236">
        <v>0.05</v>
      </c>
      <c r="K20" s="236"/>
      <c r="L20" s="236"/>
      <c r="M20" s="172">
        <f t="shared" si="0"/>
        <v>0.05</v>
      </c>
      <c r="O20" s="172"/>
      <c r="P20" s="186"/>
      <c r="Q20" s="180" t="s">
        <v>330</v>
      </c>
    </row>
    <row r="21" spans="1:17" ht="25" customHeight="1" x14ac:dyDescent="0.25">
      <c r="A21" s="224" t="s">
        <v>9</v>
      </c>
      <c r="B21" s="229" t="s">
        <v>10</v>
      </c>
      <c r="C21" s="230" t="s">
        <v>11</v>
      </c>
      <c r="D21" s="230" t="s">
        <v>101</v>
      </c>
      <c r="E21" s="231" t="s">
        <v>13</v>
      </c>
      <c r="F21" s="232" t="s">
        <v>123</v>
      </c>
      <c r="G21" s="233" t="s">
        <v>621</v>
      </c>
      <c r="H21" s="233" t="s">
        <v>150</v>
      </c>
      <c r="I21" s="242">
        <v>0.3</v>
      </c>
      <c r="J21" s="236"/>
      <c r="K21" s="236"/>
      <c r="L21" s="236"/>
      <c r="M21" s="172">
        <f>SUM(I21:L21)</f>
        <v>0.3</v>
      </c>
      <c r="O21" s="172"/>
      <c r="P21" s="186"/>
      <c r="Q21" s="180" t="s">
        <v>330</v>
      </c>
    </row>
    <row r="22" spans="1:17" ht="25" customHeight="1" x14ac:dyDescent="0.25">
      <c r="A22" s="224" t="s">
        <v>9</v>
      </c>
      <c r="B22" s="229" t="s">
        <v>10</v>
      </c>
      <c r="C22" s="230" t="s">
        <v>11</v>
      </c>
      <c r="D22" s="230" t="s">
        <v>101</v>
      </c>
      <c r="E22" s="231" t="s">
        <v>13</v>
      </c>
      <c r="F22" s="232" t="s">
        <v>715</v>
      </c>
      <c r="G22" s="375" t="s">
        <v>583</v>
      </c>
      <c r="H22" s="233" t="s">
        <v>226</v>
      </c>
      <c r="I22" s="242"/>
      <c r="J22" s="236"/>
      <c r="K22" s="382">
        <v>0.1</v>
      </c>
      <c r="L22" s="236"/>
      <c r="M22" s="172">
        <f t="shared" si="0"/>
        <v>0.1</v>
      </c>
      <c r="O22" s="172"/>
      <c r="P22" s="186"/>
      <c r="Q22" s="180" t="s">
        <v>330</v>
      </c>
    </row>
    <row r="23" spans="1:17" ht="25" customHeight="1" x14ac:dyDescent="0.25">
      <c r="A23" s="224" t="s">
        <v>9</v>
      </c>
      <c r="B23" s="229" t="s">
        <v>10</v>
      </c>
      <c r="C23" s="230" t="s">
        <v>11</v>
      </c>
      <c r="D23" s="247" t="s">
        <v>466</v>
      </c>
      <c r="E23" s="248" t="s">
        <v>13</v>
      </c>
      <c r="F23" s="232" t="s">
        <v>467</v>
      </c>
      <c r="G23" s="249" t="s">
        <v>753</v>
      </c>
      <c r="H23" s="233" t="s">
        <v>226</v>
      </c>
      <c r="I23" s="242"/>
      <c r="J23" s="236"/>
      <c r="K23" s="236">
        <v>0.05</v>
      </c>
      <c r="L23" s="236"/>
      <c r="M23" s="172">
        <f t="shared" si="0"/>
        <v>0.05</v>
      </c>
      <c r="O23" s="172"/>
      <c r="P23" s="186"/>
    </row>
    <row r="24" spans="1:17" ht="25" customHeight="1" x14ac:dyDescent="0.25">
      <c r="A24" s="224" t="s">
        <v>9</v>
      </c>
      <c r="B24" s="229" t="s">
        <v>10</v>
      </c>
      <c r="C24" s="230" t="s">
        <v>11</v>
      </c>
      <c r="D24" s="247" t="s">
        <v>466</v>
      </c>
      <c r="E24" s="248" t="s">
        <v>13</v>
      </c>
      <c r="F24" s="232" t="s">
        <v>467</v>
      </c>
      <c r="G24" s="249" t="s">
        <v>413</v>
      </c>
      <c r="H24" s="233" t="s">
        <v>226</v>
      </c>
      <c r="I24" s="242"/>
      <c r="J24" s="236"/>
      <c r="K24" s="236">
        <v>0.05</v>
      </c>
      <c r="L24" s="236"/>
      <c r="M24" s="172">
        <f t="shared" si="0"/>
        <v>0.05</v>
      </c>
      <c r="O24" s="172"/>
      <c r="P24" s="186"/>
    </row>
    <row r="25" spans="1:17" ht="25" customHeight="1" x14ac:dyDescent="0.25">
      <c r="A25" s="224" t="s">
        <v>9</v>
      </c>
      <c r="B25" s="229" t="s">
        <v>10</v>
      </c>
      <c r="C25" s="230" t="s">
        <v>11</v>
      </c>
      <c r="D25" s="247" t="s">
        <v>240</v>
      </c>
      <c r="E25" s="248" t="s">
        <v>13</v>
      </c>
      <c r="F25" s="232" t="s">
        <v>493</v>
      </c>
      <c r="G25" s="249" t="s">
        <v>665</v>
      </c>
      <c r="H25" s="233" t="s">
        <v>226</v>
      </c>
      <c r="I25" s="242"/>
      <c r="J25" s="236"/>
      <c r="K25" s="236">
        <v>0.1</v>
      </c>
      <c r="L25" s="236"/>
      <c r="M25" s="172">
        <f t="shared" si="0"/>
        <v>0.1</v>
      </c>
      <c r="O25" s="172"/>
      <c r="P25" s="186"/>
    </row>
    <row r="26" spans="1:17" ht="15.5" customHeight="1" x14ac:dyDescent="0.25">
      <c r="A26" s="224" t="s">
        <v>9</v>
      </c>
      <c r="B26" s="229" t="s">
        <v>10</v>
      </c>
      <c r="C26" s="230" t="s">
        <v>11</v>
      </c>
      <c r="D26" s="247" t="s">
        <v>358</v>
      </c>
      <c r="E26" s="248" t="s">
        <v>13</v>
      </c>
      <c r="F26" s="232" t="s">
        <v>357</v>
      </c>
      <c r="G26" s="238" t="s">
        <v>304</v>
      </c>
      <c r="H26" s="233" t="s">
        <v>226</v>
      </c>
      <c r="I26" s="242"/>
      <c r="J26" s="236"/>
      <c r="K26" s="236">
        <v>0.1</v>
      </c>
      <c r="L26" s="236"/>
      <c r="M26" s="172">
        <f t="shared" si="0"/>
        <v>0.1</v>
      </c>
      <c r="O26" s="172"/>
      <c r="P26" s="186"/>
    </row>
    <row r="27" spans="1:17" ht="15.75" customHeight="1" x14ac:dyDescent="0.25">
      <c r="A27" s="224" t="s">
        <v>9</v>
      </c>
      <c r="B27" s="229" t="s">
        <v>10</v>
      </c>
      <c r="C27" s="230" t="s">
        <v>11</v>
      </c>
      <c r="D27" s="231" t="s">
        <v>33</v>
      </c>
      <c r="E27" s="246" t="s">
        <v>13</v>
      </c>
      <c r="F27" s="232" t="s">
        <v>34</v>
      </c>
      <c r="G27" s="233" t="s">
        <v>35</v>
      </c>
      <c r="H27" s="233" t="s">
        <v>150</v>
      </c>
      <c r="I27" s="242">
        <v>0.38</v>
      </c>
      <c r="J27" s="236"/>
      <c r="K27" s="236"/>
      <c r="L27" s="236"/>
      <c r="M27" s="172">
        <f t="shared" si="0"/>
        <v>0.38</v>
      </c>
      <c r="O27" s="172"/>
      <c r="P27" s="186"/>
    </row>
    <row r="28" spans="1:17" ht="15.75" customHeight="1" x14ac:dyDescent="0.25">
      <c r="A28" s="224" t="s">
        <v>9</v>
      </c>
      <c r="B28" s="229" t="s">
        <v>10</v>
      </c>
      <c r="C28" s="230" t="s">
        <v>11</v>
      </c>
      <c r="D28" s="250" t="s">
        <v>33</v>
      </c>
      <c r="E28" s="251" t="s">
        <v>13</v>
      </c>
      <c r="F28" s="232" t="s">
        <v>34</v>
      </c>
      <c r="G28" s="233" t="s">
        <v>35</v>
      </c>
      <c r="H28" s="233" t="s">
        <v>226</v>
      </c>
      <c r="I28" s="242"/>
      <c r="J28" s="236"/>
      <c r="K28" s="236">
        <v>0.12</v>
      </c>
      <c r="L28" s="236"/>
      <c r="M28" s="172">
        <f t="shared" si="0"/>
        <v>0.12</v>
      </c>
      <c r="O28" s="172"/>
      <c r="P28" s="186"/>
    </row>
    <row r="29" spans="1:17" ht="15.75" customHeight="1" x14ac:dyDescent="0.25">
      <c r="A29" s="224" t="s">
        <v>9</v>
      </c>
      <c r="B29" s="229" t="s">
        <v>10</v>
      </c>
      <c r="C29" s="230" t="s">
        <v>11</v>
      </c>
      <c r="D29" s="230" t="s">
        <v>33</v>
      </c>
      <c r="E29" s="230" t="s">
        <v>13</v>
      </c>
      <c r="F29" s="232" t="s">
        <v>36</v>
      </c>
      <c r="G29" s="233" t="s">
        <v>177</v>
      </c>
      <c r="H29" s="233" t="s">
        <v>150</v>
      </c>
      <c r="I29" s="242">
        <v>0.38</v>
      </c>
      <c r="J29" s="236"/>
      <c r="K29" s="236"/>
      <c r="L29" s="236"/>
      <c r="M29" s="172">
        <f t="shared" si="0"/>
        <v>0.38</v>
      </c>
      <c r="O29" s="172"/>
      <c r="P29" s="186"/>
    </row>
    <row r="30" spans="1:17" ht="15.75" customHeight="1" x14ac:dyDescent="0.25">
      <c r="A30" s="224" t="s">
        <v>9</v>
      </c>
      <c r="B30" s="229" t="s">
        <v>10</v>
      </c>
      <c r="C30" s="230" t="s">
        <v>11</v>
      </c>
      <c r="D30" s="230" t="s">
        <v>33</v>
      </c>
      <c r="E30" s="230" t="s">
        <v>13</v>
      </c>
      <c r="F30" s="232" t="s">
        <v>36</v>
      </c>
      <c r="G30" s="233" t="s">
        <v>20</v>
      </c>
      <c r="H30" s="233" t="s">
        <v>226</v>
      </c>
      <c r="I30" s="242"/>
      <c r="J30" s="236"/>
      <c r="K30" s="236">
        <v>0.2</v>
      </c>
      <c r="L30" s="236"/>
      <c r="M30" s="172">
        <f t="shared" si="0"/>
        <v>0.2</v>
      </c>
      <c r="O30" s="172"/>
      <c r="P30" s="186"/>
      <c r="Q30" s="180" t="s">
        <v>158</v>
      </c>
    </row>
    <row r="31" spans="1:17" ht="25" customHeight="1" x14ac:dyDescent="0.25">
      <c r="A31" s="224" t="s">
        <v>9</v>
      </c>
      <c r="B31" s="229" t="s">
        <v>10</v>
      </c>
      <c r="C31" s="230" t="s">
        <v>11</v>
      </c>
      <c r="D31" s="230" t="s">
        <v>33</v>
      </c>
      <c r="E31" s="230" t="s">
        <v>13</v>
      </c>
      <c r="F31" s="232" t="s">
        <v>197</v>
      </c>
      <c r="G31" s="233" t="s">
        <v>347</v>
      </c>
      <c r="H31" s="233" t="s">
        <v>150</v>
      </c>
      <c r="I31" s="242">
        <v>0.47</v>
      </c>
      <c r="J31" s="236"/>
      <c r="K31" s="236"/>
      <c r="L31" s="236"/>
      <c r="M31" s="172">
        <f t="shared" si="0"/>
        <v>0.47</v>
      </c>
      <c r="O31" s="172"/>
      <c r="P31" s="186"/>
    </row>
    <row r="32" spans="1:17" ht="25" customHeight="1" x14ac:dyDescent="0.25">
      <c r="A32" s="224" t="s">
        <v>9</v>
      </c>
      <c r="B32" s="229" t="s">
        <v>10</v>
      </c>
      <c r="C32" s="230" t="s">
        <v>11</v>
      </c>
      <c r="D32" s="230" t="s">
        <v>33</v>
      </c>
      <c r="E32" s="230" t="s">
        <v>13</v>
      </c>
      <c r="F32" s="232" t="s">
        <v>197</v>
      </c>
      <c r="G32" s="233" t="s">
        <v>347</v>
      </c>
      <c r="H32" s="233" t="s">
        <v>226</v>
      </c>
      <c r="I32" s="242"/>
      <c r="J32" s="236"/>
      <c r="K32" s="236">
        <v>0.08</v>
      </c>
      <c r="L32" s="236"/>
      <c r="M32" s="172">
        <f t="shared" si="0"/>
        <v>0.08</v>
      </c>
      <c r="O32" s="172"/>
      <c r="P32" s="186"/>
    </row>
    <row r="33" spans="1:17" ht="15.75" customHeight="1" x14ac:dyDescent="0.25">
      <c r="A33" s="224" t="s">
        <v>9</v>
      </c>
      <c r="B33" s="229" t="s">
        <v>10</v>
      </c>
      <c r="C33" s="230" t="s">
        <v>11</v>
      </c>
      <c r="D33" s="230" t="s">
        <v>33</v>
      </c>
      <c r="E33" s="230" t="s">
        <v>13</v>
      </c>
      <c r="F33" s="232" t="s">
        <v>319</v>
      </c>
      <c r="G33" s="233" t="s">
        <v>836</v>
      </c>
      <c r="H33" s="233" t="s">
        <v>226</v>
      </c>
      <c r="I33" s="242"/>
      <c r="J33" s="236"/>
      <c r="K33" s="236">
        <v>0.1</v>
      </c>
      <c r="L33" s="236"/>
      <c r="M33" s="172">
        <f t="shared" si="0"/>
        <v>0.1</v>
      </c>
      <c r="O33" s="172"/>
      <c r="P33" s="186"/>
      <c r="Q33" s="180" t="s">
        <v>157</v>
      </c>
    </row>
    <row r="34" spans="1:17" ht="15.75" customHeight="1" x14ac:dyDescent="0.25">
      <c r="A34" s="224" t="s">
        <v>9</v>
      </c>
      <c r="B34" s="229" t="s">
        <v>10</v>
      </c>
      <c r="C34" s="230" t="s">
        <v>11</v>
      </c>
      <c r="D34" s="230" t="s">
        <v>33</v>
      </c>
      <c r="E34" s="231" t="s">
        <v>38</v>
      </c>
      <c r="F34" s="232" t="s">
        <v>318</v>
      </c>
      <c r="G34" s="233" t="s">
        <v>439</v>
      </c>
      <c r="H34" s="233" t="s">
        <v>150</v>
      </c>
      <c r="I34" s="242">
        <v>0.75</v>
      </c>
      <c r="J34" s="236"/>
      <c r="K34" s="236"/>
      <c r="L34" s="236"/>
      <c r="M34" s="172">
        <f t="shared" si="0"/>
        <v>0.75</v>
      </c>
      <c r="O34" s="172"/>
      <c r="P34" s="186"/>
    </row>
    <row r="35" spans="1:17" ht="15.75" customHeight="1" x14ac:dyDescent="0.25">
      <c r="A35" s="224" t="s">
        <v>9</v>
      </c>
      <c r="B35" s="229" t="s">
        <v>10</v>
      </c>
      <c r="C35" s="252" t="s">
        <v>11</v>
      </c>
      <c r="D35" s="253" t="s">
        <v>39</v>
      </c>
      <c r="E35" s="253" t="s">
        <v>40</v>
      </c>
      <c r="F35" s="254" t="s">
        <v>40</v>
      </c>
      <c r="G35" s="255"/>
      <c r="H35" s="256"/>
      <c r="I35" s="257">
        <f>SUM(I2:I34)</f>
        <v>2.7299999999999995</v>
      </c>
      <c r="J35" s="174">
        <f>SUM(J2:J34)</f>
        <v>0.15000000000000002</v>
      </c>
      <c r="K35" s="174">
        <f>SUM(K2:K34)</f>
        <v>2.3800000000000008</v>
      </c>
      <c r="L35" s="174"/>
      <c r="M35" s="175">
        <f t="shared" si="0"/>
        <v>5.26</v>
      </c>
      <c r="O35" s="175"/>
      <c r="P35" s="188"/>
    </row>
    <row r="36" spans="1:17" ht="15.75" customHeight="1" x14ac:dyDescent="0.25">
      <c r="A36" s="224" t="s">
        <v>9</v>
      </c>
      <c r="B36" s="229" t="s">
        <v>10</v>
      </c>
      <c r="C36" s="230" t="s">
        <v>41</v>
      </c>
      <c r="D36" s="231" t="s">
        <v>132</v>
      </c>
      <c r="E36" s="231" t="s">
        <v>13</v>
      </c>
      <c r="F36" s="232" t="s">
        <v>703</v>
      </c>
      <c r="G36" s="233" t="s">
        <v>704</v>
      </c>
      <c r="H36" s="233" t="s">
        <v>225</v>
      </c>
      <c r="I36" s="242"/>
      <c r="J36" s="236"/>
      <c r="K36" s="236"/>
      <c r="L36" s="236">
        <v>0.5</v>
      </c>
      <c r="M36" s="172">
        <f t="shared" ref="M36:M65" si="1">SUM(I36:L36)</f>
        <v>0.5</v>
      </c>
      <c r="O36" s="172"/>
      <c r="P36" s="186"/>
    </row>
    <row r="37" spans="1:17" ht="15.75" customHeight="1" x14ac:dyDescent="0.25">
      <c r="A37" s="224" t="s">
        <v>9</v>
      </c>
      <c r="B37" s="229" t="s">
        <v>10</v>
      </c>
      <c r="C37" s="230" t="s">
        <v>41</v>
      </c>
      <c r="D37" s="231" t="s">
        <v>132</v>
      </c>
      <c r="E37" s="231" t="s">
        <v>13</v>
      </c>
      <c r="F37" s="232" t="s">
        <v>703</v>
      </c>
      <c r="G37" s="233" t="s">
        <v>20</v>
      </c>
      <c r="H37" s="233" t="s">
        <v>225</v>
      </c>
      <c r="I37" s="242"/>
      <c r="J37" s="236"/>
      <c r="K37" s="236"/>
      <c r="L37" s="236">
        <v>0.2</v>
      </c>
      <c r="M37" s="172">
        <f t="shared" si="1"/>
        <v>0.2</v>
      </c>
      <c r="O37" s="172"/>
      <c r="P37" s="186"/>
      <c r="Q37" s="180" t="s">
        <v>158</v>
      </c>
    </row>
    <row r="38" spans="1:17" ht="15.75" customHeight="1" x14ac:dyDescent="0.25">
      <c r="A38" s="224" t="s">
        <v>9</v>
      </c>
      <c r="B38" s="229" t="s">
        <v>10</v>
      </c>
      <c r="C38" s="231" t="s">
        <v>41</v>
      </c>
      <c r="D38" s="231" t="s">
        <v>58</v>
      </c>
      <c r="E38" s="231" t="s">
        <v>13</v>
      </c>
      <c r="F38" s="232" t="s">
        <v>188</v>
      </c>
      <c r="G38" s="233" t="s">
        <v>26</v>
      </c>
      <c r="H38" s="233" t="s">
        <v>225</v>
      </c>
      <c r="I38" s="242"/>
      <c r="J38" s="236"/>
      <c r="K38" s="236"/>
      <c r="L38" s="245">
        <v>0.1</v>
      </c>
      <c r="M38" s="172">
        <f>SUM(I38:L38)</f>
        <v>0.1</v>
      </c>
      <c r="O38" s="172"/>
      <c r="P38" s="186"/>
    </row>
    <row r="39" spans="1:17" ht="15.75" customHeight="1" x14ac:dyDescent="0.25">
      <c r="A39" s="224" t="s">
        <v>9</v>
      </c>
      <c r="B39" s="229" t="s">
        <v>10</v>
      </c>
      <c r="C39" s="231" t="s">
        <v>41</v>
      </c>
      <c r="D39" s="231" t="s">
        <v>42</v>
      </c>
      <c r="E39" s="231" t="s">
        <v>13</v>
      </c>
      <c r="F39" s="232" t="s">
        <v>57</v>
      </c>
      <c r="G39" s="233" t="s">
        <v>20</v>
      </c>
      <c r="H39" s="233" t="s">
        <v>225</v>
      </c>
      <c r="I39" s="242"/>
      <c r="J39" s="236"/>
      <c r="K39" s="236"/>
      <c r="L39" s="245">
        <v>0.1</v>
      </c>
      <c r="M39" s="172">
        <f t="shared" si="1"/>
        <v>0.1</v>
      </c>
      <c r="O39" s="172"/>
      <c r="P39" s="186"/>
      <c r="Q39" s="180" t="s">
        <v>158</v>
      </c>
    </row>
    <row r="40" spans="1:17" ht="15.75" customHeight="1" x14ac:dyDescent="0.25">
      <c r="A40" s="224" t="s">
        <v>9</v>
      </c>
      <c r="B40" s="229" t="s">
        <v>10</v>
      </c>
      <c r="C40" s="231" t="s">
        <v>41</v>
      </c>
      <c r="D40" s="231" t="s">
        <v>109</v>
      </c>
      <c r="E40" s="231" t="s">
        <v>13</v>
      </c>
      <c r="F40" s="232" t="s">
        <v>673</v>
      </c>
      <c r="G40" s="233" t="s">
        <v>630</v>
      </c>
      <c r="H40" s="233" t="s">
        <v>225</v>
      </c>
      <c r="I40" s="242"/>
      <c r="J40" s="236"/>
      <c r="K40" s="236"/>
      <c r="L40" s="245">
        <v>0.1</v>
      </c>
      <c r="M40" s="172">
        <f t="shared" si="1"/>
        <v>0.1</v>
      </c>
      <c r="O40" s="172"/>
      <c r="P40" s="186"/>
    </row>
    <row r="41" spans="1:17" ht="15.75" customHeight="1" x14ac:dyDescent="0.25">
      <c r="A41" s="224" t="s">
        <v>9</v>
      </c>
      <c r="B41" s="229" t="s">
        <v>10</v>
      </c>
      <c r="C41" s="231" t="s">
        <v>41</v>
      </c>
      <c r="D41" s="231" t="s">
        <v>42</v>
      </c>
      <c r="E41" s="231" t="s">
        <v>13</v>
      </c>
      <c r="F41" s="232" t="s">
        <v>176</v>
      </c>
      <c r="G41" s="233" t="s">
        <v>734</v>
      </c>
      <c r="H41" s="233" t="s">
        <v>225</v>
      </c>
      <c r="I41" s="242"/>
      <c r="J41" s="236"/>
      <c r="K41" s="236"/>
      <c r="L41" s="245">
        <v>0.25</v>
      </c>
      <c r="M41" s="172">
        <f t="shared" si="1"/>
        <v>0.25</v>
      </c>
      <c r="O41" s="172"/>
      <c r="P41" s="186"/>
      <c r="Q41" s="180" t="s">
        <v>157</v>
      </c>
    </row>
    <row r="42" spans="1:17" ht="15.75" customHeight="1" x14ac:dyDescent="0.25">
      <c r="A42" s="224" t="s">
        <v>9</v>
      </c>
      <c r="B42" s="229" t="s">
        <v>10</v>
      </c>
      <c r="C42" s="231" t="s">
        <v>41</v>
      </c>
      <c r="D42" s="231" t="s">
        <v>42</v>
      </c>
      <c r="E42" s="231" t="s">
        <v>13</v>
      </c>
      <c r="F42" s="232" t="s">
        <v>176</v>
      </c>
      <c r="G42" s="233" t="s">
        <v>20</v>
      </c>
      <c r="H42" s="233" t="s">
        <v>225</v>
      </c>
      <c r="I42" s="242"/>
      <c r="J42" s="236"/>
      <c r="K42" s="236"/>
      <c r="L42" s="245">
        <v>0.1</v>
      </c>
      <c r="M42" s="172">
        <f t="shared" si="1"/>
        <v>0.1</v>
      </c>
      <c r="O42" s="172"/>
      <c r="P42" s="186"/>
      <c r="Q42" s="180" t="s">
        <v>157</v>
      </c>
    </row>
    <row r="43" spans="1:17" s="219" customFormat="1" ht="12.75" customHeight="1" x14ac:dyDescent="0.25">
      <c r="A43" s="224" t="s">
        <v>9</v>
      </c>
      <c r="B43" s="229" t="s">
        <v>10</v>
      </c>
      <c r="C43" s="230" t="s">
        <v>41</v>
      </c>
      <c r="D43" s="230" t="s">
        <v>42</v>
      </c>
      <c r="E43" s="231" t="s">
        <v>25</v>
      </c>
      <c r="F43" s="232" t="s">
        <v>588</v>
      </c>
      <c r="G43" s="233" t="s">
        <v>670</v>
      </c>
      <c r="H43" s="233" t="s">
        <v>225</v>
      </c>
      <c r="I43" s="242"/>
      <c r="J43" s="236"/>
      <c r="K43" s="236"/>
      <c r="L43" s="236">
        <v>0.1</v>
      </c>
      <c r="M43" s="172">
        <f t="shared" si="1"/>
        <v>0.1</v>
      </c>
      <c r="O43" s="218"/>
      <c r="P43" s="220"/>
    </row>
    <row r="44" spans="1:17" s="219" customFormat="1" ht="12.75" customHeight="1" x14ac:dyDescent="0.25">
      <c r="A44" s="224" t="s">
        <v>9</v>
      </c>
      <c r="B44" s="229" t="s">
        <v>10</v>
      </c>
      <c r="C44" s="230" t="s">
        <v>41</v>
      </c>
      <c r="D44" s="230" t="s">
        <v>42</v>
      </c>
      <c r="E44" s="231" t="s">
        <v>25</v>
      </c>
      <c r="F44" s="232" t="s">
        <v>590</v>
      </c>
      <c r="G44" s="233" t="s">
        <v>670</v>
      </c>
      <c r="H44" s="233" t="s">
        <v>225</v>
      </c>
      <c r="I44" s="242"/>
      <c r="J44" s="236"/>
      <c r="K44" s="236"/>
      <c r="L44" s="236">
        <v>0.1</v>
      </c>
      <c r="M44" s="172">
        <f t="shared" si="1"/>
        <v>0.1</v>
      </c>
      <c r="O44" s="218"/>
      <c r="P44" s="220"/>
    </row>
    <row r="45" spans="1:17" ht="37.5" customHeight="1" x14ac:dyDescent="0.25">
      <c r="A45" s="224" t="s">
        <v>9</v>
      </c>
      <c r="B45" s="229" t="s">
        <v>10</v>
      </c>
      <c r="C45" s="230" t="s">
        <v>41</v>
      </c>
      <c r="D45" s="231" t="s">
        <v>195</v>
      </c>
      <c r="E45" s="231" t="s">
        <v>13</v>
      </c>
      <c r="F45" s="232" t="s">
        <v>136</v>
      </c>
      <c r="G45" s="233" t="s">
        <v>829</v>
      </c>
      <c r="H45" s="233" t="s">
        <v>225</v>
      </c>
      <c r="I45" s="242"/>
      <c r="J45" s="236"/>
      <c r="K45" s="236"/>
      <c r="L45" s="236">
        <v>0.15</v>
      </c>
      <c r="M45" s="172">
        <f t="shared" si="1"/>
        <v>0.15</v>
      </c>
      <c r="O45" s="172"/>
      <c r="P45" s="186"/>
    </row>
    <row r="46" spans="1:17" ht="15.75" customHeight="1" x14ac:dyDescent="0.25">
      <c r="A46" s="224" t="s">
        <v>9</v>
      </c>
      <c r="B46" s="229" t="s">
        <v>10</v>
      </c>
      <c r="C46" s="230" t="s">
        <v>41</v>
      </c>
      <c r="D46" s="258" t="s">
        <v>316</v>
      </c>
      <c r="E46" s="259" t="s">
        <v>13</v>
      </c>
      <c r="F46" s="232" t="s">
        <v>564</v>
      </c>
      <c r="G46" s="233" t="s">
        <v>563</v>
      </c>
      <c r="H46" s="233" t="s">
        <v>225</v>
      </c>
      <c r="I46" s="242"/>
      <c r="J46" s="236"/>
      <c r="K46" s="236"/>
      <c r="L46" s="236">
        <v>0.2</v>
      </c>
      <c r="M46" s="172">
        <f t="shared" si="1"/>
        <v>0.2</v>
      </c>
      <c r="O46" s="172"/>
      <c r="P46" s="186"/>
    </row>
    <row r="47" spans="1:17" ht="15.75" customHeight="1" x14ac:dyDescent="0.25">
      <c r="A47" s="224" t="s">
        <v>9</v>
      </c>
      <c r="B47" s="229" t="s">
        <v>10</v>
      </c>
      <c r="C47" s="230" t="s">
        <v>41</v>
      </c>
      <c r="D47" s="260" t="s">
        <v>569</v>
      </c>
      <c r="E47" s="260" t="s">
        <v>13</v>
      </c>
      <c r="F47" s="261" t="s">
        <v>568</v>
      </c>
      <c r="G47" s="233" t="s">
        <v>563</v>
      </c>
      <c r="H47" s="233" t="s">
        <v>225</v>
      </c>
      <c r="I47" s="242"/>
      <c r="J47" s="236"/>
      <c r="K47" s="236"/>
      <c r="L47" s="236">
        <v>0.2</v>
      </c>
      <c r="M47" s="172">
        <f t="shared" si="1"/>
        <v>0.2</v>
      </c>
      <c r="O47" s="172"/>
      <c r="P47" s="186"/>
    </row>
    <row r="48" spans="1:17" ht="15.75" customHeight="1" x14ac:dyDescent="0.25">
      <c r="A48" s="224" t="s">
        <v>9</v>
      </c>
      <c r="B48" s="229" t="s">
        <v>10</v>
      </c>
      <c r="C48" s="230" t="s">
        <v>41</v>
      </c>
      <c r="D48" s="260" t="s">
        <v>322</v>
      </c>
      <c r="E48" s="260" t="s">
        <v>13</v>
      </c>
      <c r="F48" s="261" t="s">
        <v>323</v>
      </c>
      <c r="G48" s="233" t="s">
        <v>32</v>
      </c>
      <c r="H48" s="233" t="s">
        <v>225</v>
      </c>
      <c r="I48" s="242"/>
      <c r="J48" s="236"/>
      <c r="K48" s="236"/>
      <c r="L48" s="236">
        <v>0.1</v>
      </c>
      <c r="M48" s="172">
        <f t="shared" si="1"/>
        <v>0.1</v>
      </c>
      <c r="O48" s="172"/>
      <c r="P48" s="186"/>
      <c r="Q48" s="180" t="s">
        <v>157</v>
      </c>
    </row>
    <row r="49" spans="1:17" ht="15.75" customHeight="1" x14ac:dyDescent="0.25">
      <c r="A49" s="224" t="s">
        <v>9</v>
      </c>
      <c r="B49" s="229" t="s">
        <v>10</v>
      </c>
      <c r="C49" s="230" t="s">
        <v>41</v>
      </c>
      <c r="D49" s="243" t="s">
        <v>302</v>
      </c>
      <c r="E49" s="243" t="s">
        <v>13</v>
      </c>
      <c r="F49" s="262" t="s">
        <v>97</v>
      </c>
      <c r="G49" s="233" t="s">
        <v>26</v>
      </c>
      <c r="H49" s="233" t="s">
        <v>225</v>
      </c>
      <c r="I49" s="239"/>
      <c r="J49" s="338"/>
      <c r="K49" s="338"/>
      <c r="L49" s="338">
        <v>0.1</v>
      </c>
      <c r="M49" s="173">
        <f t="shared" si="1"/>
        <v>0.1</v>
      </c>
      <c r="O49" s="173"/>
      <c r="P49" s="187"/>
    </row>
    <row r="50" spans="1:17" ht="15.75" customHeight="1" x14ac:dyDescent="0.25">
      <c r="A50" s="224" t="s">
        <v>9</v>
      </c>
      <c r="B50" s="229" t="s">
        <v>10</v>
      </c>
      <c r="C50" s="230" t="s">
        <v>41</v>
      </c>
      <c r="D50" s="243" t="s">
        <v>45</v>
      </c>
      <c r="E50" s="243" t="s">
        <v>13</v>
      </c>
      <c r="F50" s="262" t="s">
        <v>311</v>
      </c>
      <c r="G50" s="238" t="s">
        <v>46</v>
      </c>
      <c r="H50" s="233" t="s">
        <v>225</v>
      </c>
      <c r="I50" s="239"/>
      <c r="J50" s="338"/>
      <c r="K50" s="338"/>
      <c r="L50" s="338">
        <v>0.05</v>
      </c>
      <c r="M50" s="173">
        <f t="shared" si="1"/>
        <v>0.05</v>
      </c>
      <c r="O50" s="173"/>
      <c r="P50" s="187"/>
    </row>
    <row r="51" spans="1:17" ht="15.75" customHeight="1" x14ac:dyDescent="0.25">
      <c r="A51" s="224" t="s">
        <v>9</v>
      </c>
      <c r="B51" s="229" t="s">
        <v>10</v>
      </c>
      <c r="C51" s="230" t="s">
        <v>41</v>
      </c>
      <c r="D51" s="230" t="s">
        <v>45</v>
      </c>
      <c r="E51" s="230" t="s">
        <v>13</v>
      </c>
      <c r="F51" s="237" t="s">
        <v>147</v>
      </c>
      <c r="G51" s="238" t="s">
        <v>46</v>
      </c>
      <c r="H51" s="233" t="s">
        <v>225</v>
      </c>
      <c r="I51" s="239"/>
      <c r="J51" s="338"/>
      <c r="K51" s="338"/>
      <c r="L51" s="338">
        <v>0.05</v>
      </c>
      <c r="M51" s="173">
        <f t="shared" si="1"/>
        <v>0.05</v>
      </c>
      <c r="O51" s="173"/>
      <c r="P51" s="187"/>
    </row>
    <row r="52" spans="1:17" ht="15.75" customHeight="1" x14ac:dyDescent="0.25">
      <c r="A52" s="224" t="s">
        <v>9</v>
      </c>
      <c r="B52" s="229" t="s">
        <v>10</v>
      </c>
      <c r="C52" s="230" t="s">
        <v>41</v>
      </c>
      <c r="D52" s="230" t="s">
        <v>45</v>
      </c>
      <c r="E52" s="231" t="s">
        <v>13</v>
      </c>
      <c r="F52" s="262" t="s">
        <v>311</v>
      </c>
      <c r="G52" s="233" t="s">
        <v>481</v>
      </c>
      <c r="H52" s="233" t="s">
        <v>225</v>
      </c>
      <c r="I52" s="242"/>
      <c r="J52" s="236"/>
      <c r="K52" s="236"/>
      <c r="L52" s="236">
        <v>0.1</v>
      </c>
      <c r="M52" s="172">
        <f t="shared" si="1"/>
        <v>0.1</v>
      </c>
      <c r="O52" s="172"/>
      <c r="P52" s="186"/>
    </row>
    <row r="53" spans="1:17" ht="25" customHeight="1" x14ac:dyDescent="0.25">
      <c r="A53" s="224" t="s">
        <v>9</v>
      </c>
      <c r="B53" s="229" t="s">
        <v>10</v>
      </c>
      <c r="C53" s="230" t="s">
        <v>41</v>
      </c>
      <c r="D53" s="230" t="s">
        <v>45</v>
      </c>
      <c r="E53" s="263" t="s">
        <v>13</v>
      </c>
      <c r="F53" s="237" t="s">
        <v>47</v>
      </c>
      <c r="G53" s="238" t="s">
        <v>480</v>
      </c>
      <c r="H53" s="233" t="s">
        <v>225</v>
      </c>
      <c r="I53" s="239"/>
      <c r="J53" s="338"/>
      <c r="K53" s="338"/>
      <c r="L53" s="338">
        <v>0.1</v>
      </c>
      <c r="M53" s="173">
        <f t="shared" si="1"/>
        <v>0.1</v>
      </c>
      <c r="O53" s="173"/>
      <c r="P53" s="187"/>
    </row>
    <row r="54" spans="1:17" ht="15.75" customHeight="1" x14ac:dyDescent="0.25">
      <c r="A54" s="224" t="s">
        <v>9</v>
      </c>
      <c r="B54" s="229" t="s">
        <v>10</v>
      </c>
      <c r="C54" s="230" t="s">
        <v>41</v>
      </c>
      <c r="D54" s="260" t="s">
        <v>84</v>
      </c>
      <c r="E54" s="243" t="s">
        <v>13</v>
      </c>
      <c r="F54" s="262" t="s">
        <v>313</v>
      </c>
      <c r="G54" s="238" t="s">
        <v>46</v>
      </c>
      <c r="H54" s="238" t="s">
        <v>225</v>
      </c>
      <c r="I54" s="239"/>
      <c r="J54" s="338"/>
      <c r="K54" s="338"/>
      <c r="L54" s="338">
        <v>0.05</v>
      </c>
      <c r="M54" s="173">
        <f t="shared" si="1"/>
        <v>0.05</v>
      </c>
      <c r="O54" s="173"/>
      <c r="P54" s="187"/>
    </row>
    <row r="55" spans="1:17" ht="15.75" customHeight="1" x14ac:dyDescent="0.25">
      <c r="A55" s="224" t="s">
        <v>9</v>
      </c>
      <c r="B55" s="229" t="s">
        <v>10</v>
      </c>
      <c r="C55" s="230" t="s">
        <v>41</v>
      </c>
      <c r="D55" s="260" t="s">
        <v>84</v>
      </c>
      <c r="E55" s="306" t="s">
        <v>13</v>
      </c>
      <c r="F55" s="276" t="s">
        <v>313</v>
      </c>
      <c r="G55" s="238" t="s">
        <v>32</v>
      </c>
      <c r="H55" s="238" t="s">
        <v>225</v>
      </c>
      <c r="I55" s="239"/>
      <c r="J55" s="338"/>
      <c r="K55" s="338"/>
      <c r="L55" s="338">
        <v>0.1</v>
      </c>
      <c r="M55" s="173">
        <f t="shared" si="1"/>
        <v>0.1</v>
      </c>
      <c r="O55" s="173"/>
      <c r="P55" s="187"/>
      <c r="Q55" s="180" t="s">
        <v>157</v>
      </c>
    </row>
    <row r="56" spans="1:17" ht="25" customHeight="1" x14ac:dyDescent="0.25">
      <c r="A56" s="224" t="s">
        <v>9</v>
      </c>
      <c r="B56" s="229" t="s">
        <v>10</v>
      </c>
      <c r="C56" s="230" t="s">
        <v>41</v>
      </c>
      <c r="D56" s="260" t="s">
        <v>84</v>
      </c>
      <c r="E56" s="306" t="s">
        <v>13</v>
      </c>
      <c r="F56" s="276" t="s">
        <v>184</v>
      </c>
      <c r="G56" s="238" t="s">
        <v>750</v>
      </c>
      <c r="H56" s="238" t="s">
        <v>225</v>
      </c>
      <c r="I56" s="239"/>
      <c r="J56" s="338"/>
      <c r="K56" s="338"/>
      <c r="L56" s="338">
        <v>0.05</v>
      </c>
      <c r="M56" s="173">
        <f t="shared" si="1"/>
        <v>0.05</v>
      </c>
      <c r="O56" s="173"/>
      <c r="P56" s="187"/>
    </row>
    <row r="57" spans="1:17" ht="15.75" customHeight="1" x14ac:dyDescent="0.25">
      <c r="A57" s="224" t="s">
        <v>9</v>
      </c>
      <c r="B57" s="229" t="s">
        <v>10</v>
      </c>
      <c r="C57" s="230" t="s">
        <v>41</v>
      </c>
      <c r="D57" s="243" t="s">
        <v>118</v>
      </c>
      <c r="E57" s="243" t="s">
        <v>13</v>
      </c>
      <c r="F57" s="262" t="s">
        <v>119</v>
      </c>
      <c r="G57" s="238" t="s">
        <v>32</v>
      </c>
      <c r="H57" s="233" t="s">
        <v>225</v>
      </c>
      <c r="I57" s="239"/>
      <c r="J57" s="338"/>
      <c r="K57" s="338"/>
      <c r="L57" s="338">
        <v>0.1</v>
      </c>
      <c r="M57" s="173">
        <f t="shared" si="1"/>
        <v>0.1</v>
      </c>
      <c r="O57" s="173"/>
      <c r="P57" s="187"/>
      <c r="Q57" s="180" t="s">
        <v>157</v>
      </c>
    </row>
    <row r="58" spans="1:17" ht="15.75" customHeight="1" x14ac:dyDescent="0.25">
      <c r="A58" s="224" t="s">
        <v>9</v>
      </c>
      <c r="B58" s="229" t="s">
        <v>10</v>
      </c>
      <c r="C58" s="230" t="s">
        <v>41</v>
      </c>
      <c r="D58" s="279" t="s">
        <v>118</v>
      </c>
      <c r="E58" s="230" t="s">
        <v>13</v>
      </c>
      <c r="F58" s="371" t="s">
        <v>119</v>
      </c>
      <c r="G58" s="238" t="s">
        <v>46</v>
      </c>
      <c r="H58" s="233" t="s">
        <v>225</v>
      </c>
      <c r="I58" s="239"/>
      <c r="J58" s="338"/>
      <c r="K58" s="338"/>
      <c r="L58" s="338">
        <v>0.05</v>
      </c>
      <c r="M58" s="173">
        <f t="shared" si="1"/>
        <v>0.05</v>
      </c>
      <c r="O58" s="173"/>
      <c r="P58" s="187"/>
    </row>
    <row r="59" spans="1:17" ht="15.75" customHeight="1" x14ac:dyDescent="0.25">
      <c r="A59" s="224" t="s">
        <v>9</v>
      </c>
      <c r="B59" s="229" t="s">
        <v>10</v>
      </c>
      <c r="C59" s="230" t="s">
        <v>41</v>
      </c>
      <c r="D59" s="243" t="s">
        <v>48</v>
      </c>
      <c r="E59" s="230" t="s">
        <v>13</v>
      </c>
      <c r="F59" s="262" t="s">
        <v>875</v>
      </c>
      <c r="G59" s="238" t="s">
        <v>304</v>
      </c>
      <c r="H59" s="233" t="s">
        <v>225</v>
      </c>
      <c r="I59" s="239"/>
      <c r="J59" s="338"/>
      <c r="K59" s="338"/>
      <c r="L59" s="338">
        <v>0.2</v>
      </c>
      <c r="M59" s="173">
        <f t="shared" si="1"/>
        <v>0.2</v>
      </c>
      <c r="O59" s="173"/>
      <c r="P59" s="187"/>
    </row>
    <row r="60" spans="1:17" ht="15.75" customHeight="1" x14ac:dyDescent="0.25">
      <c r="A60" s="224" t="s">
        <v>9</v>
      </c>
      <c r="B60" s="229" t="s">
        <v>10</v>
      </c>
      <c r="C60" s="230" t="s">
        <v>41</v>
      </c>
      <c r="D60" s="279" t="s">
        <v>48</v>
      </c>
      <c r="E60" s="230" t="s">
        <v>13</v>
      </c>
      <c r="F60" s="371" t="s">
        <v>875</v>
      </c>
      <c r="G60" s="373" t="s">
        <v>696</v>
      </c>
      <c r="H60" s="233" t="s">
        <v>225</v>
      </c>
      <c r="I60" s="239"/>
      <c r="J60" s="338"/>
      <c r="K60" s="338"/>
      <c r="L60" s="338">
        <v>0.2</v>
      </c>
      <c r="M60" s="173">
        <f t="shared" si="1"/>
        <v>0.2</v>
      </c>
      <c r="O60" s="173"/>
      <c r="P60" s="187"/>
      <c r="Q60" s="180" t="s">
        <v>157</v>
      </c>
    </row>
    <row r="61" spans="1:17" ht="15.75" customHeight="1" x14ac:dyDescent="0.25">
      <c r="A61" s="224" t="s">
        <v>9</v>
      </c>
      <c r="B61" s="229" t="s">
        <v>10</v>
      </c>
      <c r="C61" s="230" t="s">
        <v>41</v>
      </c>
      <c r="D61" s="230" t="s">
        <v>49</v>
      </c>
      <c r="E61" s="230" t="s">
        <v>13</v>
      </c>
      <c r="F61" s="262" t="s">
        <v>50</v>
      </c>
      <c r="G61" s="238" t="s">
        <v>20</v>
      </c>
      <c r="H61" s="233" t="s">
        <v>225</v>
      </c>
      <c r="I61" s="239"/>
      <c r="J61" s="338"/>
      <c r="K61" s="338"/>
      <c r="L61" s="338">
        <v>0.2</v>
      </c>
      <c r="M61" s="173">
        <f t="shared" si="1"/>
        <v>0.2</v>
      </c>
      <c r="O61" s="173"/>
      <c r="P61" s="187"/>
      <c r="Q61" s="180" t="s">
        <v>158</v>
      </c>
    </row>
    <row r="62" spans="1:17" ht="15.75" customHeight="1" x14ac:dyDescent="0.25">
      <c r="A62" s="224" t="s">
        <v>9</v>
      </c>
      <c r="B62" s="229" t="s">
        <v>10</v>
      </c>
      <c r="C62" s="230" t="s">
        <v>41</v>
      </c>
      <c r="D62" s="230" t="s">
        <v>49</v>
      </c>
      <c r="E62" s="230" t="s">
        <v>13</v>
      </c>
      <c r="F62" s="237" t="s">
        <v>137</v>
      </c>
      <c r="G62" s="238" t="s">
        <v>32</v>
      </c>
      <c r="H62" s="233" t="s">
        <v>225</v>
      </c>
      <c r="I62" s="239"/>
      <c r="J62" s="338"/>
      <c r="K62" s="338"/>
      <c r="L62" s="338">
        <v>0.1</v>
      </c>
      <c r="M62" s="173">
        <f t="shared" si="1"/>
        <v>0.1</v>
      </c>
      <c r="O62" s="173"/>
      <c r="P62" s="187"/>
      <c r="Q62" s="180" t="s">
        <v>157</v>
      </c>
    </row>
    <row r="63" spans="1:17" ht="15.75" customHeight="1" x14ac:dyDescent="0.25">
      <c r="A63" s="224" t="s">
        <v>9</v>
      </c>
      <c r="B63" s="229" t="s">
        <v>10</v>
      </c>
      <c r="C63" s="230" t="s">
        <v>41</v>
      </c>
      <c r="D63" s="231" t="s">
        <v>120</v>
      </c>
      <c r="E63" s="231" t="s">
        <v>13</v>
      </c>
      <c r="F63" s="232" t="s">
        <v>172</v>
      </c>
      <c r="G63" s="233" t="s">
        <v>304</v>
      </c>
      <c r="H63" s="233" t="s">
        <v>225</v>
      </c>
      <c r="I63" s="242"/>
      <c r="J63" s="236"/>
      <c r="K63" s="236"/>
      <c r="L63" s="236">
        <v>0.2</v>
      </c>
      <c r="M63" s="172">
        <f t="shared" si="1"/>
        <v>0.2</v>
      </c>
      <c r="O63" s="172"/>
      <c r="P63" s="186"/>
    </row>
    <row r="64" spans="1:17" ht="15.75" customHeight="1" x14ac:dyDescent="0.25">
      <c r="A64" s="224" t="s">
        <v>9</v>
      </c>
      <c r="B64" s="229" t="s">
        <v>10</v>
      </c>
      <c r="C64" s="230" t="s">
        <v>41</v>
      </c>
      <c r="D64" s="231" t="s">
        <v>120</v>
      </c>
      <c r="E64" s="231" t="s">
        <v>13</v>
      </c>
      <c r="F64" s="232" t="s">
        <v>171</v>
      </c>
      <c r="G64" s="233" t="s">
        <v>686</v>
      </c>
      <c r="H64" s="233" t="s">
        <v>225</v>
      </c>
      <c r="I64" s="242"/>
      <c r="J64" s="236"/>
      <c r="K64" s="236"/>
      <c r="L64" s="236">
        <v>0.1</v>
      </c>
      <c r="M64" s="172">
        <f t="shared" si="1"/>
        <v>0.1</v>
      </c>
      <c r="O64" s="172"/>
      <c r="P64" s="186"/>
    </row>
    <row r="65" spans="1:17" ht="15.75" customHeight="1" x14ac:dyDescent="0.25">
      <c r="A65" s="224" t="s">
        <v>9</v>
      </c>
      <c r="B65" s="229" t="s">
        <v>10</v>
      </c>
      <c r="C65" s="230" t="s">
        <v>41</v>
      </c>
      <c r="D65" s="243" t="s">
        <v>43</v>
      </c>
      <c r="E65" s="231" t="s">
        <v>13</v>
      </c>
      <c r="F65" s="232" t="s">
        <v>44</v>
      </c>
      <c r="G65" s="233" t="s">
        <v>787</v>
      </c>
      <c r="H65" s="233" t="s">
        <v>225</v>
      </c>
      <c r="I65" s="242"/>
      <c r="J65" s="236"/>
      <c r="K65" s="236"/>
      <c r="L65" s="245">
        <v>0.1</v>
      </c>
      <c r="M65" s="172">
        <f t="shared" si="1"/>
        <v>0.1</v>
      </c>
      <c r="O65" s="172"/>
      <c r="P65" s="186"/>
      <c r="Q65" s="180" t="s">
        <v>158</v>
      </c>
    </row>
    <row r="66" spans="1:17" ht="15.75" customHeight="1" x14ac:dyDescent="0.25">
      <c r="A66" s="224" t="s">
        <v>9</v>
      </c>
      <c r="B66" s="229" t="s">
        <v>10</v>
      </c>
      <c r="C66" s="230" t="s">
        <v>41</v>
      </c>
      <c r="D66" s="243" t="s">
        <v>54</v>
      </c>
      <c r="E66" s="231" t="s">
        <v>13</v>
      </c>
      <c r="F66" s="232" t="s">
        <v>152</v>
      </c>
      <c r="G66" s="233" t="s">
        <v>669</v>
      </c>
      <c r="H66" s="233" t="s">
        <v>225</v>
      </c>
      <c r="I66" s="242"/>
      <c r="J66" s="236"/>
      <c r="K66" s="236"/>
      <c r="L66" s="245">
        <v>0.25</v>
      </c>
      <c r="M66" s="172">
        <f t="shared" ref="M66:M73" si="2">SUM(I66:L66)</f>
        <v>0.25</v>
      </c>
      <c r="O66" s="172"/>
      <c r="P66" s="186"/>
      <c r="Q66" s="181" t="s">
        <v>154</v>
      </c>
    </row>
    <row r="67" spans="1:17" ht="15.75" customHeight="1" x14ac:dyDescent="0.25">
      <c r="A67" s="224" t="s">
        <v>9</v>
      </c>
      <c r="B67" s="229" t="s">
        <v>10</v>
      </c>
      <c r="C67" s="252" t="s">
        <v>41</v>
      </c>
      <c r="D67" s="253" t="s">
        <v>59</v>
      </c>
      <c r="E67" s="253" t="s">
        <v>40</v>
      </c>
      <c r="F67" s="254" t="s">
        <v>40</v>
      </c>
      <c r="G67" s="255"/>
      <c r="H67" s="256"/>
      <c r="I67" s="257"/>
      <c r="J67" s="174"/>
      <c r="K67" s="174"/>
      <c r="L67" s="174">
        <f>SUM(L36:L66)</f>
        <v>4.3000000000000007</v>
      </c>
      <c r="M67" s="175">
        <f t="shared" si="2"/>
        <v>4.3000000000000007</v>
      </c>
      <c r="O67" s="175"/>
      <c r="P67" s="188"/>
    </row>
    <row r="68" spans="1:17" ht="15.75" customHeight="1" x14ac:dyDescent="0.25">
      <c r="A68" s="224" t="s">
        <v>9</v>
      </c>
      <c r="B68" s="267" t="s">
        <v>10</v>
      </c>
      <c r="C68" s="268" t="s">
        <v>60</v>
      </c>
      <c r="D68" s="268" t="s">
        <v>40</v>
      </c>
      <c r="E68" s="268" t="s">
        <v>40</v>
      </c>
      <c r="F68" s="254" t="s">
        <v>40</v>
      </c>
      <c r="G68" s="255"/>
      <c r="H68" s="269"/>
      <c r="I68" s="270">
        <f>I35</f>
        <v>2.7299999999999995</v>
      </c>
      <c r="J68" s="271">
        <f>J35</f>
        <v>0.15000000000000002</v>
      </c>
      <c r="K68" s="271">
        <f>K35</f>
        <v>2.3800000000000008</v>
      </c>
      <c r="L68" s="271">
        <f>L67</f>
        <v>4.3000000000000007</v>
      </c>
      <c r="M68" s="272">
        <f t="shared" si="2"/>
        <v>9.56</v>
      </c>
      <c r="O68" s="189"/>
      <c r="P68" s="190"/>
    </row>
    <row r="69" spans="1:17" ht="12.75" customHeight="1" x14ac:dyDescent="0.25">
      <c r="A69" s="224" t="s">
        <v>9</v>
      </c>
      <c r="B69" s="229" t="s">
        <v>521</v>
      </c>
      <c r="C69" s="230" t="s">
        <v>11</v>
      </c>
      <c r="D69" s="231" t="s">
        <v>430</v>
      </c>
      <c r="E69" s="231" t="s">
        <v>73</v>
      </c>
      <c r="F69" s="232" t="s">
        <v>484</v>
      </c>
      <c r="G69" s="233" t="s">
        <v>614</v>
      </c>
      <c r="H69" s="233" t="s">
        <v>226</v>
      </c>
      <c r="I69" s="242"/>
      <c r="J69" s="236"/>
      <c r="K69" s="236">
        <v>0.15</v>
      </c>
      <c r="L69" s="236"/>
      <c r="M69" s="172">
        <f t="shared" si="2"/>
        <v>0.15</v>
      </c>
      <c r="O69" s="172"/>
      <c r="P69" s="186"/>
    </row>
    <row r="70" spans="1:17" ht="12.75" customHeight="1" x14ac:dyDescent="0.25">
      <c r="A70" s="224" t="s">
        <v>9</v>
      </c>
      <c r="B70" s="229" t="s">
        <v>521</v>
      </c>
      <c r="C70" s="230" t="s">
        <v>11</v>
      </c>
      <c r="D70" s="231" t="s">
        <v>18</v>
      </c>
      <c r="E70" s="231" t="s">
        <v>13</v>
      </c>
      <c r="F70" s="232" t="s">
        <v>19</v>
      </c>
      <c r="G70" s="233" t="s">
        <v>619</v>
      </c>
      <c r="H70" s="233" t="s">
        <v>226</v>
      </c>
      <c r="I70" s="242"/>
      <c r="J70" s="236"/>
      <c r="K70" s="236">
        <v>0.45</v>
      </c>
      <c r="L70" s="236"/>
      <c r="M70" s="172">
        <f t="shared" si="2"/>
        <v>0.45</v>
      </c>
      <c r="O70" s="172"/>
      <c r="P70" s="186"/>
    </row>
    <row r="71" spans="1:17" ht="12.75" customHeight="1" x14ac:dyDescent="0.25">
      <c r="A71" s="224" t="s">
        <v>9</v>
      </c>
      <c r="B71" s="229" t="s">
        <v>521</v>
      </c>
      <c r="C71" s="230" t="s">
        <v>11</v>
      </c>
      <c r="D71" s="231" t="s">
        <v>29</v>
      </c>
      <c r="E71" s="231" t="s">
        <v>13</v>
      </c>
      <c r="F71" s="232" t="s">
        <v>63</v>
      </c>
      <c r="G71" s="233" t="s">
        <v>64</v>
      </c>
      <c r="H71" s="233" t="s">
        <v>226</v>
      </c>
      <c r="I71" s="242"/>
      <c r="J71" s="236"/>
      <c r="K71" s="236">
        <v>0.2</v>
      </c>
      <c r="L71" s="236"/>
      <c r="M71" s="172">
        <f t="shared" si="2"/>
        <v>0.2</v>
      </c>
      <c r="O71" s="172"/>
      <c r="P71" s="186"/>
    </row>
    <row r="72" spans="1:17" ht="12.75" customHeight="1" x14ac:dyDescent="0.25">
      <c r="A72" s="224" t="s">
        <v>9</v>
      </c>
      <c r="B72" s="229" t="s">
        <v>521</v>
      </c>
      <c r="C72" s="230" t="s">
        <v>11</v>
      </c>
      <c r="D72" s="231" t="s">
        <v>29</v>
      </c>
      <c r="E72" s="231" t="s">
        <v>73</v>
      </c>
      <c r="F72" s="232" t="s">
        <v>476</v>
      </c>
      <c r="G72" s="233" t="s">
        <v>64</v>
      </c>
      <c r="H72" s="233" t="s">
        <v>178</v>
      </c>
      <c r="I72" s="242"/>
      <c r="J72" s="236">
        <v>0.25</v>
      </c>
      <c r="K72" s="236"/>
      <c r="L72" s="236"/>
      <c r="M72" s="172">
        <f t="shared" si="2"/>
        <v>0.25</v>
      </c>
      <c r="O72" s="172"/>
      <c r="P72" s="186"/>
    </row>
    <row r="73" spans="1:17" ht="37.5" customHeight="1" x14ac:dyDescent="0.25">
      <c r="A73" s="224" t="s">
        <v>9</v>
      </c>
      <c r="B73" s="229" t="s">
        <v>521</v>
      </c>
      <c r="C73" s="230" t="s">
        <v>11</v>
      </c>
      <c r="D73" s="273" t="s">
        <v>33</v>
      </c>
      <c r="E73" s="246" t="s">
        <v>25</v>
      </c>
      <c r="F73" s="274" t="s">
        <v>166</v>
      </c>
      <c r="G73" s="233" t="s">
        <v>726</v>
      </c>
      <c r="H73" s="233" t="s">
        <v>150</v>
      </c>
      <c r="I73" s="242">
        <v>0.25</v>
      </c>
      <c r="J73" s="236"/>
      <c r="K73" s="236"/>
      <c r="L73" s="236"/>
      <c r="M73" s="172">
        <f t="shared" si="2"/>
        <v>0.25</v>
      </c>
      <c r="O73" s="172"/>
      <c r="P73" s="186"/>
    </row>
    <row r="74" spans="1:17" ht="50" customHeight="1" x14ac:dyDescent="0.25">
      <c r="A74" s="224" t="s">
        <v>9</v>
      </c>
      <c r="B74" s="229" t="s">
        <v>521</v>
      </c>
      <c r="C74" s="230" t="s">
        <v>11</v>
      </c>
      <c r="D74" s="275" t="s">
        <v>33</v>
      </c>
      <c r="E74" s="275" t="s">
        <v>25</v>
      </c>
      <c r="F74" s="276" t="s">
        <v>166</v>
      </c>
      <c r="G74" s="264" t="s">
        <v>229</v>
      </c>
      <c r="H74" s="264" t="s">
        <v>150</v>
      </c>
      <c r="I74" s="265">
        <v>0.25</v>
      </c>
      <c r="J74" s="266"/>
      <c r="K74" s="266"/>
      <c r="L74" s="266"/>
      <c r="M74" s="176">
        <f t="shared" ref="M74:M143" si="3">SUM(I74:L74)</f>
        <v>0.25</v>
      </c>
      <c r="O74" s="176"/>
      <c r="P74" s="191"/>
    </row>
    <row r="75" spans="1:17" ht="37.5" customHeight="1" x14ac:dyDescent="0.25">
      <c r="A75" s="224" t="s">
        <v>9</v>
      </c>
      <c r="B75" s="229" t="s">
        <v>521</v>
      </c>
      <c r="C75" s="230" t="s">
        <v>11</v>
      </c>
      <c r="D75" s="230" t="s">
        <v>33</v>
      </c>
      <c r="E75" s="230" t="s">
        <v>67</v>
      </c>
      <c r="F75" s="262" t="s">
        <v>198</v>
      </c>
      <c r="G75" s="238" t="s">
        <v>230</v>
      </c>
      <c r="H75" s="238" t="s">
        <v>150</v>
      </c>
      <c r="I75" s="239">
        <v>0.25</v>
      </c>
      <c r="J75" s="338"/>
      <c r="K75" s="338"/>
      <c r="L75" s="338"/>
      <c r="M75" s="173">
        <f t="shared" si="3"/>
        <v>0.25</v>
      </c>
      <c r="O75" s="173"/>
      <c r="P75" s="187"/>
    </row>
    <row r="76" spans="1:17" ht="50" customHeight="1" x14ac:dyDescent="0.25">
      <c r="A76" s="224" t="s">
        <v>9</v>
      </c>
      <c r="B76" s="229" t="s">
        <v>521</v>
      </c>
      <c r="C76" s="230" t="s">
        <v>11</v>
      </c>
      <c r="D76" s="230" t="s">
        <v>33</v>
      </c>
      <c r="E76" s="230" t="s">
        <v>67</v>
      </c>
      <c r="F76" s="232" t="s">
        <v>66</v>
      </c>
      <c r="G76" s="233" t="s">
        <v>446</v>
      </c>
      <c r="H76" s="233" t="s">
        <v>150</v>
      </c>
      <c r="I76" s="242">
        <v>0.2</v>
      </c>
      <c r="J76" s="236"/>
      <c r="K76" s="236"/>
      <c r="L76" s="236"/>
      <c r="M76" s="172">
        <f t="shared" si="3"/>
        <v>0.2</v>
      </c>
      <c r="O76" s="172"/>
      <c r="P76" s="186"/>
    </row>
    <row r="77" spans="1:17" ht="37.5" customHeight="1" x14ac:dyDescent="0.25">
      <c r="A77" s="224" t="s">
        <v>9</v>
      </c>
      <c r="B77" s="229" t="s">
        <v>521</v>
      </c>
      <c r="C77" s="230" t="s">
        <v>11</v>
      </c>
      <c r="D77" s="230" t="s">
        <v>33</v>
      </c>
      <c r="E77" s="231" t="s">
        <v>37</v>
      </c>
      <c r="F77" s="232" t="s">
        <v>165</v>
      </c>
      <c r="G77" s="233" t="s">
        <v>451</v>
      </c>
      <c r="H77" s="233" t="s">
        <v>150</v>
      </c>
      <c r="I77" s="242">
        <v>0.15</v>
      </c>
      <c r="J77" s="236"/>
      <c r="K77" s="236"/>
      <c r="L77" s="236"/>
      <c r="M77" s="172">
        <f t="shared" si="3"/>
        <v>0.15</v>
      </c>
      <c r="O77" s="172"/>
      <c r="P77" s="186"/>
    </row>
    <row r="78" spans="1:17" ht="12.75" customHeight="1" x14ac:dyDescent="0.25">
      <c r="A78" s="224" t="s">
        <v>9</v>
      </c>
      <c r="B78" s="229" t="s">
        <v>521</v>
      </c>
      <c r="C78" s="252" t="s">
        <v>11</v>
      </c>
      <c r="D78" s="253" t="s">
        <v>39</v>
      </c>
      <c r="E78" s="253" t="s">
        <v>40</v>
      </c>
      <c r="F78" s="254" t="s">
        <v>40</v>
      </c>
      <c r="G78" s="255"/>
      <c r="H78" s="256"/>
      <c r="I78" s="257">
        <f>SUM(I69:I77)</f>
        <v>1.0999999999999999</v>
      </c>
      <c r="J78" s="174">
        <f>SUM(J69:J77)</f>
        <v>0.25</v>
      </c>
      <c r="K78" s="174">
        <f>SUM(K69:K77)</f>
        <v>0.8</v>
      </c>
      <c r="L78" s="174"/>
      <c r="M78" s="175">
        <f t="shared" si="3"/>
        <v>2.15</v>
      </c>
      <c r="O78" s="175"/>
      <c r="P78" s="188"/>
    </row>
    <row r="79" spans="1:17" ht="25.5" customHeight="1" x14ac:dyDescent="0.25">
      <c r="A79" s="224" t="s">
        <v>9</v>
      </c>
      <c r="B79" s="229" t="s">
        <v>521</v>
      </c>
      <c r="C79" s="231" t="s">
        <v>41</v>
      </c>
      <c r="D79" s="231" t="s">
        <v>42</v>
      </c>
      <c r="E79" s="231" t="s">
        <v>13</v>
      </c>
      <c r="F79" s="232" t="s">
        <v>196</v>
      </c>
      <c r="G79" s="233" t="s">
        <v>344</v>
      </c>
      <c r="H79" s="233" t="s">
        <v>225</v>
      </c>
      <c r="I79" s="242"/>
      <c r="J79" s="236"/>
      <c r="K79" s="236"/>
      <c r="L79" s="236">
        <v>0.2</v>
      </c>
      <c r="M79" s="172">
        <f t="shared" si="3"/>
        <v>0.2</v>
      </c>
      <c r="O79" s="172"/>
      <c r="P79" s="186"/>
    </row>
    <row r="80" spans="1:17" ht="25.5" customHeight="1" x14ac:dyDescent="0.25">
      <c r="A80" s="224" t="s">
        <v>9</v>
      </c>
      <c r="B80" s="229" t="s">
        <v>521</v>
      </c>
      <c r="C80" s="231" t="s">
        <v>41</v>
      </c>
      <c r="D80" s="231" t="s">
        <v>42</v>
      </c>
      <c r="E80" s="231" t="s">
        <v>73</v>
      </c>
      <c r="F80" s="232" t="s">
        <v>871</v>
      </c>
      <c r="G80" s="233" t="s">
        <v>872</v>
      </c>
      <c r="H80" s="233" t="s">
        <v>225</v>
      </c>
      <c r="I80" s="242"/>
      <c r="J80" s="236"/>
      <c r="K80" s="236"/>
      <c r="L80" s="382">
        <v>0.5</v>
      </c>
      <c r="M80" s="172">
        <f>SUM(I80:L80)</f>
        <v>0.5</v>
      </c>
      <c r="O80" s="172"/>
      <c r="P80" s="186"/>
    </row>
    <row r="81" spans="1:16" ht="25.5" customHeight="1" x14ac:dyDescent="0.25">
      <c r="A81" s="224" t="s">
        <v>9</v>
      </c>
      <c r="B81" s="229" t="s">
        <v>521</v>
      </c>
      <c r="C81" s="230" t="s">
        <v>41</v>
      </c>
      <c r="D81" s="231" t="s">
        <v>302</v>
      </c>
      <c r="E81" s="231" t="s">
        <v>21</v>
      </c>
      <c r="F81" s="232" t="s">
        <v>641</v>
      </c>
      <c r="G81" s="233" t="s">
        <v>397</v>
      </c>
      <c r="H81" s="233" t="s">
        <v>225</v>
      </c>
      <c r="I81" s="242"/>
      <c r="J81" s="236"/>
      <c r="K81" s="236"/>
      <c r="L81" s="236">
        <v>0.15</v>
      </c>
      <c r="M81" s="172">
        <f t="shared" si="3"/>
        <v>0.15</v>
      </c>
      <c r="O81" s="172"/>
      <c r="P81" s="186"/>
    </row>
    <row r="82" spans="1:16" ht="12.75" customHeight="1" x14ac:dyDescent="0.25">
      <c r="A82" s="224" t="s">
        <v>9</v>
      </c>
      <c r="B82" s="229" t="s">
        <v>521</v>
      </c>
      <c r="C82" s="230" t="s">
        <v>41</v>
      </c>
      <c r="D82" s="231" t="s">
        <v>71</v>
      </c>
      <c r="E82" s="231" t="s">
        <v>25</v>
      </c>
      <c r="F82" s="232" t="s">
        <v>72</v>
      </c>
      <c r="G82" s="233" t="s">
        <v>69</v>
      </c>
      <c r="H82" s="233" t="s">
        <v>225</v>
      </c>
      <c r="I82" s="242"/>
      <c r="J82" s="236"/>
      <c r="K82" s="236"/>
      <c r="L82" s="236">
        <v>0.05</v>
      </c>
      <c r="M82" s="172">
        <f t="shared" si="3"/>
        <v>0.05</v>
      </c>
      <c r="O82" s="172"/>
      <c r="P82" s="186"/>
    </row>
    <row r="83" spans="1:16" ht="12.75" customHeight="1" x14ac:dyDescent="0.25">
      <c r="A83" s="224" t="s">
        <v>9</v>
      </c>
      <c r="B83" s="229" t="s">
        <v>521</v>
      </c>
      <c r="C83" s="252" t="s">
        <v>41</v>
      </c>
      <c r="D83" s="253" t="s">
        <v>59</v>
      </c>
      <c r="E83" s="253" t="s">
        <v>40</v>
      </c>
      <c r="F83" s="254" t="s">
        <v>40</v>
      </c>
      <c r="G83" s="255"/>
      <c r="H83" s="256"/>
      <c r="I83" s="257"/>
      <c r="J83" s="174"/>
      <c r="K83" s="174"/>
      <c r="L83" s="174">
        <f>SUM(L79:L82)</f>
        <v>0.9</v>
      </c>
      <c r="M83" s="175">
        <f t="shared" si="3"/>
        <v>0.9</v>
      </c>
      <c r="O83" s="175"/>
      <c r="P83" s="188"/>
    </row>
    <row r="84" spans="1:16" ht="12.75" customHeight="1" x14ac:dyDescent="0.25">
      <c r="A84" s="224" t="s">
        <v>9</v>
      </c>
      <c r="B84" s="267" t="s">
        <v>521</v>
      </c>
      <c r="C84" s="268" t="s">
        <v>60</v>
      </c>
      <c r="D84" s="268" t="s">
        <v>40</v>
      </c>
      <c r="E84" s="268" t="s">
        <v>40</v>
      </c>
      <c r="F84" s="254" t="s">
        <v>40</v>
      </c>
      <c r="G84" s="255"/>
      <c r="H84" s="269"/>
      <c r="I84" s="270">
        <f>I78</f>
        <v>1.0999999999999999</v>
      </c>
      <c r="J84" s="271">
        <f>J78</f>
        <v>0.25</v>
      </c>
      <c r="K84" s="271">
        <f>K78</f>
        <v>0.8</v>
      </c>
      <c r="L84" s="271">
        <f>L83</f>
        <v>0.9</v>
      </c>
      <c r="M84" s="272">
        <f t="shared" si="3"/>
        <v>3.05</v>
      </c>
      <c r="O84" s="189"/>
      <c r="P84" s="190"/>
    </row>
    <row r="85" spans="1:16" ht="38.25" customHeight="1" x14ac:dyDescent="0.25">
      <c r="A85" s="224" t="s">
        <v>9</v>
      </c>
      <c r="B85" s="234" t="s">
        <v>520</v>
      </c>
      <c r="C85" s="231" t="s">
        <v>11</v>
      </c>
      <c r="D85" s="231" t="s">
        <v>33</v>
      </c>
      <c r="E85" s="231" t="s">
        <v>37</v>
      </c>
      <c r="F85" s="232" t="s">
        <v>165</v>
      </c>
      <c r="G85" s="233" t="s">
        <v>231</v>
      </c>
      <c r="H85" s="233" t="s">
        <v>150</v>
      </c>
      <c r="I85" s="242">
        <v>0.2</v>
      </c>
      <c r="J85" s="236"/>
      <c r="K85" s="236"/>
      <c r="L85" s="236"/>
      <c r="M85" s="172">
        <f t="shared" si="3"/>
        <v>0.2</v>
      </c>
      <c r="O85" s="172"/>
      <c r="P85" s="186"/>
    </row>
    <row r="86" spans="1:16" ht="12.75" customHeight="1" x14ac:dyDescent="0.25">
      <c r="A86" s="224" t="s">
        <v>9</v>
      </c>
      <c r="B86" s="229" t="s">
        <v>520</v>
      </c>
      <c r="C86" s="252" t="s">
        <v>11</v>
      </c>
      <c r="D86" s="253" t="s">
        <v>39</v>
      </c>
      <c r="E86" s="253" t="s">
        <v>40</v>
      </c>
      <c r="F86" s="254" t="s">
        <v>40</v>
      </c>
      <c r="G86" s="255"/>
      <c r="H86" s="256"/>
      <c r="I86" s="257">
        <f>I85</f>
        <v>0.2</v>
      </c>
      <c r="J86" s="174"/>
      <c r="K86" s="174"/>
      <c r="L86" s="174"/>
      <c r="M86" s="175">
        <f t="shared" si="3"/>
        <v>0.2</v>
      </c>
      <c r="O86" s="175"/>
      <c r="P86" s="188"/>
    </row>
    <row r="87" spans="1:16" ht="12.75" customHeight="1" x14ac:dyDescent="0.25">
      <c r="A87" s="224" t="s">
        <v>9</v>
      </c>
      <c r="B87" s="277" t="s">
        <v>520</v>
      </c>
      <c r="C87" s="268" t="s">
        <v>60</v>
      </c>
      <c r="D87" s="268" t="s">
        <v>40</v>
      </c>
      <c r="E87" s="268" t="s">
        <v>40</v>
      </c>
      <c r="F87" s="254" t="s">
        <v>40</v>
      </c>
      <c r="G87" s="255"/>
      <c r="H87" s="269"/>
      <c r="I87" s="270">
        <f>I86</f>
        <v>0.2</v>
      </c>
      <c r="J87" s="271">
        <f>J86</f>
        <v>0</v>
      </c>
      <c r="K87" s="271">
        <f>K86</f>
        <v>0</v>
      </c>
      <c r="L87" s="271"/>
      <c r="M87" s="272">
        <f t="shared" si="3"/>
        <v>0.2</v>
      </c>
      <c r="O87" s="189"/>
      <c r="P87" s="190"/>
    </row>
    <row r="88" spans="1:16" ht="12.75" customHeight="1" x14ac:dyDescent="0.25">
      <c r="A88" s="224" t="s">
        <v>9</v>
      </c>
      <c r="B88" s="278" t="s">
        <v>74</v>
      </c>
      <c r="C88" s="230" t="s">
        <v>11</v>
      </c>
      <c r="D88" s="231" t="s">
        <v>18</v>
      </c>
      <c r="E88" s="281" t="s">
        <v>13</v>
      </c>
      <c r="F88" s="232" t="s">
        <v>19</v>
      </c>
      <c r="G88" s="233" t="s">
        <v>24</v>
      </c>
      <c r="H88" s="233" t="s">
        <v>226</v>
      </c>
      <c r="I88" s="242"/>
      <c r="J88" s="236"/>
      <c r="K88" s="236">
        <v>0.05</v>
      </c>
      <c r="L88" s="236"/>
      <c r="M88" s="172">
        <f t="shared" si="3"/>
        <v>0.05</v>
      </c>
      <c r="O88" s="172"/>
      <c r="P88" s="186"/>
    </row>
    <row r="89" spans="1:16" ht="12.75" customHeight="1" x14ac:dyDescent="0.25">
      <c r="A89" s="224" t="s">
        <v>9</v>
      </c>
      <c r="B89" s="229" t="s">
        <v>74</v>
      </c>
      <c r="C89" s="230" t="s">
        <v>11</v>
      </c>
      <c r="D89" s="231" t="s">
        <v>430</v>
      </c>
      <c r="E89" s="260" t="s">
        <v>73</v>
      </c>
      <c r="F89" s="232" t="s">
        <v>455</v>
      </c>
      <c r="G89" s="233" t="s">
        <v>613</v>
      </c>
      <c r="H89" s="233" t="s">
        <v>226</v>
      </c>
      <c r="I89" s="242"/>
      <c r="J89" s="236"/>
      <c r="K89" s="245">
        <v>0.2</v>
      </c>
      <c r="L89" s="236"/>
      <c r="M89" s="172">
        <f t="shared" si="3"/>
        <v>0.2</v>
      </c>
      <c r="O89" s="172"/>
      <c r="P89" s="186"/>
    </row>
    <row r="90" spans="1:16" ht="12.75" customHeight="1" x14ac:dyDescent="0.25">
      <c r="A90" s="224" t="s">
        <v>9</v>
      </c>
      <c r="B90" s="229" t="s">
        <v>74</v>
      </c>
      <c r="C90" s="230" t="s">
        <v>11</v>
      </c>
      <c r="D90" s="231" t="s">
        <v>343</v>
      </c>
      <c r="E90" s="243" t="s">
        <v>13</v>
      </c>
      <c r="F90" s="232" t="s">
        <v>76</v>
      </c>
      <c r="G90" s="233" t="s">
        <v>24</v>
      </c>
      <c r="H90" s="233" t="s">
        <v>226</v>
      </c>
      <c r="I90" s="242"/>
      <c r="J90" s="236"/>
      <c r="K90" s="245">
        <v>0.05</v>
      </c>
      <c r="L90" s="236"/>
      <c r="M90" s="172">
        <f>SUM(I90:L90)</f>
        <v>0.05</v>
      </c>
      <c r="O90" s="172"/>
      <c r="P90" s="186"/>
    </row>
    <row r="91" spans="1:16" ht="25" customHeight="1" x14ac:dyDescent="0.25">
      <c r="A91" s="224" t="s">
        <v>9</v>
      </c>
      <c r="B91" s="229" t="s">
        <v>74</v>
      </c>
      <c r="C91" s="230" t="s">
        <v>11</v>
      </c>
      <c r="D91" s="231" t="s">
        <v>343</v>
      </c>
      <c r="E91" s="243" t="s">
        <v>73</v>
      </c>
      <c r="F91" s="232" t="s">
        <v>429</v>
      </c>
      <c r="G91" s="233" t="s">
        <v>769</v>
      </c>
      <c r="H91" s="233" t="s">
        <v>226</v>
      </c>
      <c r="I91" s="242"/>
      <c r="J91" s="236"/>
      <c r="K91" s="245">
        <v>0.1</v>
      </c>
      <c r="L91" s="236"/>
      <c r="M91" s="172">
        <f>SUM(I91:L91)</f>
        <v>0.1</v>
      </c>
      <c r="O91" s="172"/>
      <c r="P91" s="186"/>
    </row>
    <row r="92" spans="1:16" ht="12.75" customHeight="1" x14ac:dyDescent="0.25">
      <c r="A92" s="224" t="s">
        <v>9</v>
      </c>
      <c r="B92" s="229" t="s">
        <v>74</v>
      </c>
      <c r="C92" s="230" t="s">
        <v>11</v>
      </c>
      <c r="D92" s="231" t="s">
        <v>343</v>
      </c>
      <c r="E92" s="243" t="s">
        <v>73</v>
      </c>
      <c r="F92" s="232" t="s">
        <v>390</v>
      </c>
      <c r="G92" s="233" t="s">
        <v>718</v>
      </c>
      <c r="H92" s="233" t="s">
        <v>226</v>
      </c>
      <c r="I92" s="242"/>
      <c r="J92" s="236"/>
      <c r="K92" s="245">
        <v>0.05</v>
      </c>
      <c r="L92" s="236"/>
      <c r="M92" s="172">
        <f>SUM(I92:L92)</f>
        <v>0.05</v>
      </c>
      <c r="O92" s="172"/>
      <c r="P92" s="186"/>
    </row>
    <row r="93" spans="1:16" ht="12.75" customHeight="1" x14ac:dyDescent="0.25">
      <c r="A93" s="224" t="s">
        <v>9</v>
      </c>
      <c r="B93" s="229" t="s">
        <v>74</v>
      </c>
      <c r="C93" s="230" t="s">
        <v>11</v>
      </c>
      <c r="D93" s="231" t="s">
        <v>343</v>
      </c>
      <c r="E93" s="243" t="s">
        <v>73</v>
      </c>
      <c r="F93" s="232" t="s">
        <v>768</v>
      </c>
      <c r="G93" s="233" t="s">
        <v>718</v>
      </c>
      <c r="H93" s="233" t="s">
        <v>226</v>
      </c>
      <c r="I93" s="242"/>
      <c r="J93" s="236"/>
      <c r="K93" s="245">
        <v>0.05</v>
      </c>
      <c r="L93" s="236"/>
      <c r="M93" s="172">
        <f t="shared" si="3"/>
        <v>0.05</v>
      </c>
      <c r="O93" s="172"/>
      <c r="P93" s="186"/>
    </row>
    <row r="94" spans="1:16" ht="25" customHeight="1" x14ac:dyDescent="0.25">
      <c r="A94" s="224" t="s">
        <v>9</v>
      </c>
      <c r="B94" s="229" t="s">
        <v>74</v>
      </c>
      <c r="C94" s="230" t="s">
        <v>11</v>
      </c>
      <c r="D94" s="231" t="s">
        <v>466</v>
      </c>
      <c r="E94" s="279" t="s">
        <v>13</v>
      </c>
      <c r="F94" s="232" t="s">
        <v>467</v>
      </c>
      <c r="G94" s="233" t="s">
        <v>718</v>
      </c>
      <c r="H94" s="233" t="s">
        <v>226</v>
      </c>
      <c r="I94" s="242"/>
      <c r="J94" s="236"/>
      <c r="K94" s="245">
        <v>0.05</v>
      </c>
      <c r="L94" s="236"/>
      <c r="M94" s="172">
        <f>SUM(I94:L94)</f>
        <v>0.05</v>
      </c>
      <c r="O94" s="172"/>
      <c r="P94" s="186"/>
    </row>
    <row r="95" spans="1:16" ht="25" customHeight="1" x14ac:dyDescent="0.25">
      <c r="A95" s="224" t="s">
        <v>9</v>
      </c>
      <c r="B95" s="229" t="s">
        <v>74</v>
      </c>
      <c r="C95" s="230" t="s">
        <v>11</v>
      </c>
      <c r="D95" s="231" t="s">
        <v>358</v>
      </c>
      <c r="E95" s="279" t="s">
        <v>13</v>
      </c>
      <c r="F95" s="232" t="s">
        <v>357</v>
      </c>
      <c r="G95" s="233" t="s">
        <v>687</v>
      </c>
      <c r="H95" s="233" t="s">
        <v>226</v>
      </c>
      <c r="I95" s="242"/>
      <c r="J95" s="236"/>
      <c r="K95" s="245">
        <v>0.08</v>
      </c>
      <c r="L95" s="236"/>
      <c r="M95" s="172">
        <f t="shared" si="3"/>
        <v>0.08</v>
      </c>
      <c r="O95" s="172"/>
      <c r="P95" s="186"/>
    </row>
    <row r="96" spans="1:16" ht="12.75" customHeight="1" x14ac:dyDescent="0.25">
      <c r="A96" s="224" t="s">
        <v>9</v>
      </c>
      <c r="B96" s="229" t="s">
        <v>74</v>
      </c>
      <c r="C96" s="230" t="s">
        <v>11</v>
      </c>
      <c r="D96" s="231" t="s">
        <v>240</v>
      </c>
      <c r="E96" s="243" t="s">
        <v>13</v>
      </c>
      <c r="F96" s="232" t="s">
        <v>493</v>
      </c>
      <c r="G96" s="233" t="s">
        <v>591</v>
      </c>
      <c r="H96" s="233" t="s">
        <v>226</v>
      </c>
      <c r="I96" s="242"/>
      <c r="J96" s="236"/>
      <c r="K96" s="245">
        <v>0.05</v>
      </c>
      <c r="L96" s="236"/>
      <c r="M96" s="172">
        <f t="shared" si="3"/>
        <v>0.05</v>
      </c>
      <c r="O96" s="172"/>
      <c r="P96" s="186"/>
    </row>
    <row r="97" spans="1:16" ht="12.75" customHeight="1" x14ac:dyDescent="0.25">
      <c r="A97" s="224" t="s">
        <v>9</v>
      </c>
      <c r="B97" s="229" t="s">
        <v>74</v>
      </c>
      <c r="C97" s="230" t="s">
        <v>11</v>
      </c>
      <c r="D97" s="273" t="s">
        <v>101</v>
      </c>
      <c r="E97" s="248" t="s">
        <v>13</v>
      </c>
      <c r="F97" s="374" t="s">
        <v>715</v>
      </c>
      <c r="G97" s="233" t="s">
        <v>714</v>
      </c>
      <c r="H97" s="233" t="s">
        <v>226</v>
      </c>
      <c r="I97" s="242"/>
      <c r="J97" s="236"/>
      <c r="K97" s="236">
        <v>0.05</v>
      </c>
      <c r="L97" s="236"/>
      <c r="M97" s="172">
        <f t="shared" si="3"/>
        <v>0.05</v>
      </c>
      <c r="O97" s="172"/>
      <c r="P97" s="186"/>
    </row>
    <row r="98" spans="1:16" ht="12.75" customHeight="1" x14ac:dyDescent="0.25">
      <c r="A98" s="224" t="s">
        <v>9</v>
      </c>
      <c r="B98" s="229" t="s">
        <v>74</v>
      </c>
      <c r="C98" s="230" t="s">
        <v>11</v>
      </c>
      <c r="D98" s="231" t="s">
        <v>22</v>
      </c>
      <c r="E98" s="231" t="s">
        <v>13</v>
      </c>
      <c r="F98" s="232" t="s">
        <v>23</v>
      </c>
      <c r="G98" s="233" t="s">
        <v>563</v>
      </c>
      <c r="H98" s="233" t="s">
        <v>226</v>
      </c>
      <c r="I98" s="242"/>
      <c r="J98" s="236"/>
      <c r="K98" s="236">
        <v>0.1</v>
      </c>
      <c r="L98" s="236"/>
      <c r="M98" s="172">
        <f t="shared" si="3"/>
        <v>0.1</v>
      </c>
      <c r="O98" s="172"/>
      <c r="P98" s="186"/>
    </row>
    <row r="99" spans="1:16" ht="12.75" customHeight="1" x14ac:dyDescent="0.25">
      <c r="A99" s="224" t="s">
        <v>9</v>
      </c>
      <c r="B99" s="229" t="s">
        <v>74</v>
      </c>
      <c r="C99" s="230" t="s">
        <v>11</v>
      </c>
      <c r="D99" s="231" t="s">
        <v>29</v>
      </c>
      <c r="E99" s="231" t="s">
        <v>13</v>
      </c>
      <c r="F99" s="232" t="s">
        <v>77</v>
      </c>
      <c r="G99" s="233" t="s">
        <v>24</v>
      </c>
      <c r="H99" s="233" t="s">
        <v>226</v>
      </c>
      <c r="I99" s="242"/>
      <c r="J99" s="236"/>
      <c r="K99" s="236">
        <v>0.1</v>
      </c>
      <c r="L99" s="236"/>
      <c r="M99" s="172">
        <f>SUM(I99:L99)</f>
        <v>0.1</v>
      </c>
      <c r="O99" s="172"/>
      <c r="P99" s="186"/>
    </row>
    <row r="100" spans="1:16" ht="25" customHeight="1" x14ac:dyDescent="0.25">
      <c r="A100" s="224" t="s">
        <v>9</v>
      </c>
      <c r="B100" s="229" t="s">
        <v>74</v>
      </c>
      <c r="C100" s="230" t="s">
        <v>11</v>
      </c>
      <c r="D100" s="231" t="s">
        <v>678</v>
      </c>
      <c r="E100" s="231" t="s">
        <v>13</v>
      </c>
      <c r="F100" s="232" t="s">
        <v>874</v>
      </c>
      <c r="G100" s="233" t="s">
        <v>679</v>
      </c>
      <c r="H100" s="233" t="s">
        <v>226</v>
      </c>
      <c r="I100" s="242"/>
      <c r="J100" s="236"/>
      <c r="K100" s="236">
        <v>0.05</v>
      </c>
      <c r="L100" s="236"/>
      <c r="M100" s="172">
        <f t="shared" si="3"/>
        <v>0.05</v>
      </c>
      <c r="O100" s="172"/>
      <c r="P100" s="186"/>
    </row>
    <row r="101" spans="1:16" ht="37.5" customHeight="1" x14ac:dyDescent="0.25">
      <c r="A101" s="224" t="s">
        <v>9</v>
      </c>
      <c r="B101" s="229" t="s">
        <v>74</v>
      </c>
      <c r="C101" s="230" t="s">
        <v>11</v>
      </c>
      <c r="D101" s="280" t="s">
        <v>33</v>
      </c>
      <c r="E101" s="281" t="s">
        <v>38</v>
      </c>
      <c r="F101" s="232" t="s">
        <v>877</v>
      </c>
      <c r="G101" s="233" t="s">
        <v>438</v>
      </c>
      <c r="H101" s="233" t="s">
        <v>150</v>
      </c>
      <c r="I101" s="242">
        <v>0.75</v>
      </c>
      <c r="J101" s="236"/>
      <c r="K101" s="236"/>
      <c r="L101" s="236"/>
      <c r="M101" s="172">
        <f t="shared" si="3"/>
        <v>0.75</v>
      </c>
      <c r="O101" s="172"/>
      <c r="P101" s="186"/>
    </row>
    <row r="102" spans="1:16" ht="12.5" customHeight="1" x14ac:dyDescent="0.25">
      <c r="A102" s="224" t="s">
        <v>9</v>
      </c>
      <c r="B102" s="229" t="s">
        <v>74</v>
      </c>
      <c r="C102" s="230" t="s">
        <v>11</v>
      </c>
      <c r="D102" s="231" t="s">
        <v>78</v>
      </c>
      <c r="E102" s="231" t="s">
        <v>13</v>
      </c>
      <c r="F102" s="232" t="s">
        <v>79</v>
      </c>
      <c r="G102" s="233" t="s">
        <v>459</v>
      </c>
      <c r="H102" s="233" t="s">
        <v>226</v>
      </c>
      <c r="I102" s="242"/>
      <c r="J102" s="236"/>
      <c r="K102" s="236">
        <v>0.1</v>
      </c>
      <c r="L102" s="236"/>
      <c r="M102" s="172">
        <f t="shared" si="3"/>
        <v>0.1</v>
      </c>
      <c r="O102" s="172"/>
      <c r="P102" s="186"/>
    </row>
    <row r="103" spans="1:16" ht="25" customHeight="1" x14ac:dyDescent="0.25">
      <c r="A103" s="224" t="s">
        <v>9</v>
      </c>
      <c r="B103" s="229" t="s">
        <v>74</v>
      </c>
      <c r="C103" s="230" t="s">
        <v>11</v>
      </c>
      <c r="D103" s="231" t="s">
        <v>78</v>
      </c>
      <c r="E103" s="231" t="s">
        <v>13</v>
      </c>
      <c r="F103" s="232" t="s">
        <v>79</v>
      </c>
      <c r="G103" s="233" t="s">
        <v>228</v>
      </c>
      <c r="H103" s="233" t="s">
        <v>150</v>
      </c>
      <c r="I103" s="242">
        <v>0.05</v>
      </c>
      <c r="J103" s="236"/>
      <c r="K103" s="236"/>
      <c r="L103" s="236"/>
      <c r="M103" s="172">
        <f t="shared" si="3"/>
        <v>0.05</v>
      </c>
      <c r="O103" s="172"/>
      <c r="P103" s="186"/>
    </row>
    <row r="104" spans="1:16" ht="12.75" customHeight="1" x14ac:dyDescent="0.25">
      <c r="A104" s="224" t="s">
        <v>9</v>
      </c>
      <c r="B104" s="229" t="s">
        <v>74</v>
      </c>
      <c r="C104" s="252" t="s">
        <v>11</v>
      </c>
      <c r="D104" s="253" t="s">
        <v>39</v>
      </c>
      <c r="E104" s="253" t="s">
        <v>40</v>
      </c>
      <c r="F104" s="254" t="s">
        <v>40</v>
      </c>
      <c r="G104" s="255"/>
      <c r="H104" s="256"/>
      <c r="I104" s="257">
        <f>SUM(I88:I103)</f>
        <v>0.8</v>
      </c>
      <c r="J104" s="174">
        <f>SUM(J88:J103)</f>
        <v>0</v>
      </c>
      <c r="K104" s="174">
        <f>SUM(K88:K103)</f>
        <v>1.08</v>
      </c>
      <c r="L104" s="174"/>
      <c r="M104" s="175">
        <f t="shared" si="3"/>
        <v>1.8800000000000001</v>
      </c>
      <c r="O104" s="175"/>
      <c r="P104" s="188"/>
    </row>
    <row r="105" spans="1:16" ht="25" customHeight="1" x14ac:dyDescent="0.25">
      <c r="A105" s="224" t="s">
        <v>9</v>
      </c>
      <c r="B105" s="229" t="s">
        <v>74</v>
      </c>
      <c r="C105" s="282" t="s">
        <v>41</v>
      </c>
      <c r="D105" s="260" t="s">
        <v>42</v>
      </c>
      <c r="E105" s="259" t="s">
        <v>73</v>
      </c>
      <c r="F105" s="232" t="s">
        <v>346</v>
      </c>
      <c r="G105" s="233" t="s">
        <v>870</v>
      </c>
      <c r="H105" s="233" t="s">
        <v>225</v>
      </c>
      <c r="I105" s="242"/>
      <c r="J105" s="236"/>
      <c r="K105" s="236"/>
      <c r="L105" s="236">
        <v>0.1</v>
      </c>
      <c r="M105" s="172">
        <f t="shared" si="3"/>
        <v>0.1</v>
      </c>
      <c r="O105" s="172"/>
      <c r="P105" s="186"/>
    </row>
    <row r="106" spans="1:16" ht="25" customHeight="1" x14ac:dyDescent="0.25">
      <c r="A106" s="224" t="s">
        <v>9</v>
      </c>
      <c r="B106" s="229" t="s">
        <v>74</v>
      </c>
      <c r="C106" s="282" t="s">
        <v>41</v>
      </c>
      <c r="D106" s="260" t="s">
        <v>42</v>
      </c>
      <c r="E106" s="259" t="s">
        <v>73</v>
      </c>
      <c r="F106" s="232" t="s">
        <v>737</v>
      </c>
      <c r="G106" s="233" t="s">
        <v>870</v>
      </c>
      <c r="H106" s="233" t="s">
        <v>225</v>
      </c>
      <c r="I106" s="242"/>
      <c r="J106" s="236"/>
      <c r="K106" s="236"/>
      <c r="L106" s="236">
        <v>0.1</v>
      </c>
      <c r="M106" s="172">
        <f>SUM(I106:L106)</f>
        <v>0.1</v>
      </c>
      <c r="O106" s="172"/>
      <c r="P106" s="186"/>
    </row>
    <row r="107" spans="1:16" ht="25" customHeight="1" x14ac:dyDescent="0.25">
      <c r="A107" s="224" t="s">
        <v>9</v>
      </c>
      <c r="B107" s="229" t="s">
        <v>74</v>
      </c>
      <c r="C107" s="282" t="s">
        <v>41</v>
      </c>
      <c r="D107" s="260" t="s">
        <v>195</v>
      </c>
      <c r="E107" s="259" t="s">
        <v>13</v>
      </c>
      <c r="F107" s="232" t="s">
        <v>136</v>
      </c>
      <c r="G107" s="233" t="s">
        <v>742</v>
      </c>
      <c r="H107" s="233" t="s">
        <v>225</v>
      </c>
      <c r="I107" s="242"/>
      <c r="J107" s="236"/>
      <c r="K107" s="236"/>
      <c r="L107" s="236">
        <v>0.1</v>
      </c>
      <c r="M107" s="172">
        <f>SUM(I107:L107)</f>
        <v>0.1</v>
      </c>
      <c r="O107" s="172"/>
      <c r="P107" s="186"/>
    </row>
    <row r="108" spans="1:16" ht="25" customHeight="1" x14ac:dyDescent="0.25">
      <c r="A108" s="224" t="s">
        <v>9</v>
      </c>
      <c r="B108" s="229" t="s">
        <v>74</v>
      </c>
      <c r="C108" s="282" t="s">
        <v>41</v>
      </c>
      <c r="D108" s="260" t="s">
        <v>195</v>
      </c>
      <c r="E108" s="259" t="s">
        <v>73</v>
      </c>
      <c r="F108" s="232" t="s">
        <v>471</v>
      </c>
      <c r="G108" s="233" t="s">
        <v>745</v>
      </c>
      <c r="H108" s="233" t="s">
        <v>225</v>
      </c>
      <c r="I108" s="242"/>
      <c r="J108" s="236"/>
      <c r="K108" s="236"/>
      <c r="L108" s="236">
        <v>0.05</v>
      </c>
      <c r="M108" s="172">
        <f>SUM(I108:L108)</f>
        <v>0.05</v>
      </c>
      <c r="O108" s="172"/>
      <c r="P108" s="186"/>
    </row>
    <row r="109" spans="1:16" ht="25" customHeight="1" x14ac:dyDescent="0.25">
      <c r="A109" s="224" t="s">
        <v>9</v>
      </c>
      <c r="B109" s="229" t="s">
        <v>74</v>
      </c>
      <c r="C109" s="282" t="s">
        <v>41</v>
      </c>
      <c r="D109" s="260" t="s">
        <v>195</v>
      </c>
      <c r="E109" s="259" t="s">
        <v>73</v>
      </c>
      <c r="F109" s="232" t="s">
        <v>472</v>
      </c>
      <c r="G109" s="233" t="s">
        <v>744</v>
      </c>
      <c r="H109" s="233" t="s">
        <v>225</v>
      </c>
      <c r="I109" s="242"/>
      <c r="J109" s="236"/>
      <c r="K109" s="236"/>
      <c r="L109" s="236">
        <v>0.05</v>
      </c>
      <c r="M109" s="172">
        <f t="shared" si="3"/>
        <v>0.05</v>
      </c>
      <c r="O109" s="172"/>
      <c r="P109" s="186"/>
    </row>
    <row r="110" spans="1:16" ht="25" customHeight="1" x14ac:dyDescent="0.25">
      <c r="A110" s="224" t="s">
        <v>9</v>
      </c>
      <c r="B110" s="229" t="s">
        <v>74</v>
      </c>
      <c r="C110" s="282" t="s">
        <v>41</v>
      </c>
      <c r="D110" s="260" t="s">
        <v>54</v>
      </c>
      <c r="E110" s="259" t="s">
        <v>73</v>
      </c>
      <c r="F110" s="232" t="s">
        <v>122</v>
      </c>
      <c r="G110" s="233" t="s">
        <v>639</v>
      </c>
      <c r="H110" s="233" t="s">
        <v>225</v>
      </c>
      <c r="I110" s="242"/>
      <c r="J110" s="236"/>
      <c r="K110" s="236"/>
      <c r="L110" s="236">
        <v>0.25</v>
      </c>
      <c r="M110" s="172">
        <f t="shared" si="3"/>
        <v>0.25</v>
      </c>
      <c r="O110" s="172"/>
      <c r="P110" s="186"/>
    </row>
    <row r="111" spans="1:16" ht="25" customHeight="1" x14ac:dyDescent="0.25">
      <c r="A111" s="224" t="s">
        <v>9</v>
      </c>
      <c r="B111" s="229" t="s">
        <v>74</v>
      </c>
      <c r="C111" s="282" t="s">
        <v>41</v>
      </c>
      <c r="D111" s="260" t="s">
        <v>569</v>
      </c>
      <c r="E111" s="259" t="s">
        <v>21</v>
      </c>
      <c r="F111" s="232" t="s">
        <v>326</v>
      </c>
      <c r="G111" s="233" t="s">
        <v>570</v>
      </c>
      <c r="H111" s="233" t="s">
        <v>225</v>
      </c>
      <c r="I111" s="242"/>
      <c r="J111" s="236"/>
      <c r="K111" s="236"/>
      <c r="L111" s="236">
        <v>0.1</v>
      </c>
      <c r="M111" s="172">
        <f>SUM(I111:L111)</f>
        <v>0.1</v>
      </c>
      <c r="O111" s="172"/>
      <c r="P111" s="186"/>
    </row>
    <row r="112" spans="1:16" ht="25" customHeight="1" x14ac:dyDescent="0.25">
      <c r="A112" s="224" t="s">
        <v>9</v>
      </c>
      <c r="B112" s="229" t="s">
        <v>74</v>
      </c>
      <c r="C112" s="282" t="s">
        <v>41</v>
      </c>
      <c r="D112" s="282" t="s">
        <v>322</v>
      </c>
      <c r="E112" s="259" t="s">
        <v>13</v>
      </c>
      <c r="F112" s="232" t="s">
        <v>323</v>
      </c>
      <c r="G112" s="233" t="s">
        <v>462</v>
      </c>
      <c r="H112" s="233" t="s">
        <v>225</v>
      </c>
      <c r="I112" s="242"/>
      <c r="J112" s="236"/>
      <c r="K112" s="236"/>
      <c r="L112" s="236">
        <v>0.05</v>
      </c>
      <c r="M112" s="172">
        <f t="shared" si="3"/>
        <v>0.05</v>
      </c>
      <c r="O112" s="172"/>
      <c r="P112" s="186"/>
    </row>
    <row r="113" spans="1:17" ht="12.75" customHeight="1" x14ac:dyDescent="0.25">
      <c r="A113" s="224" t="s">
        <v>9</v>
      </c>
      <c r="B113" s="229" t="s">
        <v>74</v>
      </c>
      <c r="C113" s="230" t="s">
        <v>41</v>
      </c>
      <c r="D113" s="283" t="s">
        <v>118</v>
      </c>
      <c r="E113" s="283" t="s">
        <v>13</v>
      </c>
      <c r="F113" s="232" t="s">
        <v>119</v>
      </c>
      <c r="G113" s="233" t="s">
        <v>24</v>
      </c>
      <c r="H113" s="233" t="s">
        <v>225</v>
      </c>
      <c r="I113" s="242"/>
      <c r="J113" s="236"/>
      <c r="K113" s="236"/>
      <c r="L113" s="236">
        <v>0.05</v>
      </c>
      <c r="M113" s="172">
        <f t="shared" si="3"/>
        <v>0.05</v>
      </c>
      <c r="O113" s="172"/>
      <c r="P113" s="186"/>
    </row>
    <row r="114" spans="1:17" ht="12.75" customHeight="1" x14ac:dyDescent="0.25">
      <c r="A114" s="224" t="s">
        <v>9</v>
      </c>
      <c r="B114" s="229" t="s">
        <v>74</v>
      </c>
      <c r="C114" s="230" t="s">
        <v>41</v>
      </c>
      <c r="D114" s="283" t="s">
        <v>49</v>
      </c>
      <c r="E114" s="283" t="s">
        <v>13</v>
      </c>
      <c r="F114" s="232" t="s">
        <v>51</v>
      </c>
      <c r="G114" s="233" t="s">
        <v>24</v>
      </c>
      <c r="H114" s="233" t="s">
        <v>225</v>
      </c>
      <c r="I114" s="242"/>
      <c r="J114" s="236"/>
      <c r="K114" s="236"/>
      <c r="L114" s="236">
        <v>0.05</v>
      </c>
      <c r="M114" s="172">
        <f t="shared" si="3"/>
        <v>0.05</v>
      </c>
      <c r="O114" s="172"/>
      <c r="P114" s="186"/>
    </row>
    <row r="115" spans="1:17" ht="12.75" customHeight="1" x14ac:dyDescent="0.25">
      <c r="A115" s="224" t="s">
        <v>9</v>
      </c>
      <c r="B115" s="229" t="s">
        <v>74</v>
      </c>
      <c r="C115" s="230" t="s">
        <v>41</v>
      </c>
      <c r="D115" s="231" t="s">
        <v>49</v>
      </c>
      <c r="E115" s="231" t="s">
        <v>13</v>
      </c>
      <c r="F115" s="232" t="s">
        <v>50</v>
      </c>
      <c r="G115" s="233" t="s">
        <v>24</v>
      </c>
      <c r="H115" s="233" t="s">
        <v>225</v>
      </c>
      <c r="I115" s="242"/>
      <c r="J115" s="236"/>
      <c r="K115" s="236"/>
      <c r="L115" s="236">
        <v>0.05</v>
      </c>
      <c r="M115" s="172">
        <f t="shared" si="3"/>
        <v>0.05</v>
      </c>
      <c r="O115" s="172"/>
      <c r="P115" s="186"/>
    </row>
    <row r="116" spans="1:17" ht="12.75" customHeight="1" x14ac:dyDescent="0.25">
      <c r="A116" s="224" t="s">
        <v>9</v>
      </c>
      <c r="B116" s="229" t="s">
        <v>74</v>
      </c>
      <c r="C116" s="230" t="s">
        <v>41</v>
      </c>
      <c r="D116" s="231" t="s">
        <v>120</v>
      </c>
      <c r="E116" s="231" t="s">
        <v>73</v>
      </c>
      <c r="F116" s="376" t="s">
        <v>824</v>
      </c>
      <c r="G116" s="233" t="s">
        <v>24</v>
      </c>
      <c r="H116" s="233" t="s">
        <v>225</v>
      </c>
      <c r="I116" s="242"/>
      <c r="J116" s="236"/>
      <c r="K116" s="236"/>
      <c r="L116" s="236">
        <v>0.1</v>
      </c>
      <c r="M116" s="172">
        <f>SUM(I116:L116)</f>
        <v>0.1</v>
      </c>
      <c r="O116" s="172"/>
      <c r="P116" s="186"/>
    </row>
    <row r="117" spans="1:17" ht="12.75" customHeight="1" x14ac:dyDescent="0.25">
      <c r="A117" s="224" t="s">
        <v>9</v>
      </c>
      <c r="B117" s="229" t="s">
        <v>74</v>
      </c>
      <c r="C117" s="230" t="s">
        <v>41</v>
      </c>
      <c r="D117" s="231" t="s">
        <v>120</v>
      </c>
      <c r="E117" s="231" t="s">
        <v>73</v>
      </c>
      <c r="F117" s="376" t="s">
        <v>825</v>
      </c>
      <c r="G117" s="233" t="s">
        <v>24</v>
      </c>
      <c r="H117" s="233" t="s">
        <v>225</v>
      </c>
      <c r="I117" s="242"/>
      <c r="J117" s="236"/>
      <c r="K117" s="236"/>
      <c r="L117" s="236">
        <v>0.1</v>
      </c>
      <c r="M117" s="172">
        <f t="shared" si="3"/>
        <v>0.1</v>
      </c>
      <c r="O117" s="172"/>
      <c r="P117" s="186"/>
    </row>
    <row r="118" spans="1:17" ht="12.75" customHeight="1" x14ac:dyDescent="0.25">
      <c r="A118" s="224" t="s">
        <v>9</v>
      </c>
      <c r="B118" s="229" t="s">
        <v>74</v>
      </c>
      <c r="C118" s="230" t="s">
        <v>41</v>
      </c>
      <c r="D118" s="231" t="s">
        <v>302</v>
      </c>
      <c r="E118" s="231" t="s">
        <v>13</v>
      </c>
      <c r="F118" s="232" t="s">
        <v>97</v>
      </c>
      <c r="G118" s="233" t="s">
        <v>24</v>
      </c>
      <c r="H118" s="233" t="s">
        <v>225</v>
      </c>
      <c r="I118" s="242"/>
      <c r="J118" s="236"/>
      <c r="K118" s="236"/>
      <c r="L118" s="236">
        <v>0.05</v>
      </c>
      <c r="M118" s="172">
        <f t="shared" si="3"/>
        <v>0.05</v>
      </c>
      <c r="O118" s="172"/>
      <c r="P118" s="186"/>
    </row>
    <row r="119" spans="1:17" ht="12.75" customHeight="1" x14ac:dyDescent="0.25">
      <c r="A119" s="224" t="s">
        <v>9</v>
      </c>
      <c r="B119" s="229" t="s">
        <v>74</v>
      </c>
      <c r="C119" s="252" t="s">
        <v>41</v>
      </c>
      <c r="D119" s="253" t="s">
        <v>59</v>
      </c>
      <c r="E119" s="253"/>
      <c r="F119" s="254"/>
      <c r="G119" s="255"/>
      <c r="H119" s="256"/>
      <c r="I119" s="257"/>
      <c r="J119" s="174"/>
      <c r="K119" s="174"/>
      <c r="L119" s="174">
        <f>SUM(L105:L118)</f>
        <v>1.2000000000000004</v>
      </c>
      <c r="M119" s="175">
        <f t="shared" si="3"/>
        <v>1.2000000000000004</v>
      </c>
      <c r="O119" s="175"/>
      <c r="P119" s="188"/>
    </row>
    <row r="120" spans="1:17" ht="12.75" customHeight="1" x14ac:dyDescent="0.25">
      <c r="A120" s="224" t="s">
        <v>9</v>
      </c>
      <c r="B120" s="267" t="s">
        <v>74</v>
      </c>
      <c r="C120" s="268" t="s">
        <v>60</v>
      </c>
      <c r="D120" s="268" t="s">
        <v>40</v>
      </c>
      <c r="E120" s="268" t="s">
        <v>40</v>
      </c>
      <c r="F120" s="254" t="s">
        <v>40</v>
      </c>
      <c r="G120" s="255"/>
      <c r="H120" s="269"/>
      <c r="I120" s="270">
        <f>I104</f>
        <v>0.8</v>
      </c>
      <c r="J120" s="271">
        <f>J104</f>
        <v>0</v>
      </c>
      <c r="K120" s="271">
        <f>K104</f>
        <v>1.08</v>
      </c>
      <c r="L120" s="271">
        <f>L119</f>
        <v>1.2000000000000004</v>
      </c>
      <c r="M120" s="272">
        <f t="shared" si="3"/>
        <v>3.0800000000000005</v>
      </c>
      <c r="O120" s="189"/>
      <c r="P120" s="190"/>
    </row>
    <row r="121" spans="1:17" ht="37.5" customHeight="1" x14ac:dyDescent="0.25">
      <c r="A121" s="224" t="s">
        <v>9</v>
      </c>
      <c r="B121" s="229" t="s">
        <v>499</v>
      </c>
      <c r="C121" s="230" t="s">
        <v>11</v>
      </c>
      <c r="D121" s="231" t="s">
        <v>33</v>
      </c>
      <c r="E121" s="231" t="s">
        <v>38</v>
      </c>
      <c r="F121" s="232" t="s">
        <v>223</v>
      </c>
      <c r="G121" s="233" t="s">
        <v>437</v>
      </c>
      <c r="H121" s="233" t="s">
        <v>150</v>
      </c>
      <c r="I121" s="242">
        <v>0.25</v>
      </c>
      <c r="J121" s="236"/>
      <c r="K121" s="236"/>
      <c r="L121" s="236"/>
      <c r="M121" s="172">
        <f t="shared" si="3"/>
        <v>0.25</v>
      </c>
      <c r="O121" s="172"/>
      <c r="P121" s="186"/>
    </row>
    <row r="122" spans="1:17" ht="12.75" customHeight="1" x14ac:dyDescent="0.25">
      <c r="A122" s="224" t="s">
        <v>9</v>
      </c>
      <c r="B122" s="229" t="s">
        <v>499</v>
      </c>
      <c r="C122" s="252" t="s">
        <v>11</v>
      </c>
      <c r="D122" s="253" t="s">
        <v>39</v>
      </c>
      <c r="E122" s="253" t="s">
        <v>40</v>
      </c>
      <c r="F122" s="254" t="s">
        <v>40</v>
      </c>
      <c r="G122" s="255"/>
      <c r="H122" s="256"/>
      <c r="I122" s="284">
        <f>SUM(I121)</f>
        <v>0.25</v>
      </c>
      <c r="J122" s="285">
        <f>SUM(J121)</f>
        <v>0</v>
      </c>
      <c r="K122" s="285">
        <f>SUM(K121)</f>
        <v>0</v>
      </c>
      <c r="L122" s="286"/>
      <c r="M122" s="175">
        <f t="shared" si="3"/>
        <v>0.25</v>
      </c>
      <c r="O122" s="175"/>
      <c r="P122" s="188"/>
    </row>
    <row r="123" spans="1:17" ht="12.75" customHeight="1" x14ac:dyDescent="0.25">
      <c r="A123" s="224" t="s">
        <v>9</v>
      </c>
      <c r="B123" s="267" t="s">
        <v>499</v>
      </c>
      <c r="C123" s="268" t="s">
        <v>60</v>
      </c>
      <c r="D123" s="268" t="s">
        <v>40</v>
      </c>
      <c r="E123" s="268" t="s">
        <v>40</v>
      </c>
      <c r="F123" s="254" t="s">
        <v>40</v>
      </c>
      <c r="G123" s="255"/>
      <c r="H123" s="269"/>
      <c r="I123" s="270">
        <f>I122</f>
        <v>0.25</v>
      </c>
      <c r="J123" s="271">
        <f>J122</f>
        <v>0</v>
      </c>
      <c r="K123" s="271">
        <f>K122</f>
        <v>0</v>
      </c>
      <c r="L123" s="271"/>
      <c r="M123" s="272">
        <f t="shared" si="3"/>
        <v>0.25</v>
      </c>
      <c r="O123" s="189"/>
      <c r="P123" s="190"/>
    </row>
    <row r="124" spans="1:17" ht="19.5" customHeight="1" x14ac:dyDescent="0.25">
      <c r="A124" s="225" t="s">
        <v>9</v>
      </c>
      <c r="B124" s="287" t="s">
        <v>80</v>
      </c>
      <c r="C124" s="288" t="s">
        <v>40</v>
      </c>
      <c r="D124" s="288" t="s">
        <v>40</v>
      </c>
      <c r="E124" s="288" t="s">
        <v>40</v>
      </c>
      <c r="F124" s="254" t="s">
        <v>40</v>
      </c>
      <c r="G124" s="255"/>
      <c r="H124" s="289"/>
      <c r="I124" s="290">
        <f>SUMIF($C$2:$C$123,"WBS L3 Total",I$2:I$123)</f>
        <v>5.0799999999999992</v>
      </c>
      <c r="J124" s="291">
        <f>SUMIF($C$2:$C$123,"WBS L3 Total",J$2:J$123)</f>
        <v>0.4</v>
      </c>
      <c r="K124" s="291">
        <f>SUMIF($C$2:$C$123,"WBS L3 Total",K$2:K$123)</f>
        <v>4.2600000000000007</v>
      </c>
      <c r="L124" s="291">
        <f>SUMIF($C$2:$C$120,"WBS L3 Total",L$2:L$123)</f>
        <v>6.4000000000000012</v>
      </c>
      <c r="M124" s="177">
        <f t="shared" si="3"/>
        <v>16.14</v>
      </c>
      <c r="O124" s="177"/>
      <c r="P124" s="192"/>
    </row>
    <row r="125" spans="1:17" ht="24" customHeight="1" x14ac:dyDescent="0.25">
      <c r="A125" s="224" t="s">
        <v>81</v>
      </c>
      <c r="B125" s="229" t="s">
        <v>81</v>
      </c>
      <c r="C125" s="230" t="s">
        <v>11</v>
      </c>
      <c r="D125" s="231" t="s">
        <v>33</v>
      </c>
      <c r="E125" s="231" t="s">
        <v>25</v>
      </c>
      <c r="F125" s="232" t="s">
        <v>194</v>
      </c>
      <c r="G125" s="233" t="s">
        <v>211</v>
      </c>
      <c r="H125" s="233" t="s">
        <v>150</v>
      </c>
      <c r="I125" s="242">
        <v>0.65</v>
      </c>
      <c r="J125" s="236"/>
      <c r="K125" s="236"/>
      <c r="L125" s="236"/>
      <c r="M125" s="172">
        <f t="shared" si="3"/>
        <v>0.65</v>
      </c>
      <c r="O125" s="172"/>
      <c r="P125" s="186"/>
    </row>
    <row r="126" spans="1:17" ht="25" customHeight="1" x14ac:dyDescent="0.25">
      <c r="A126" s="224" t="s">
        <v>81</v>
      </c>
      <c r="B126" s="229" t="s">
        <v>81</v>
      </c>
      <c r="C126" s="230" t="s">
        <v>11</v>
      </c>
      <c r="D126" s="230" t="s">
        <v>33</v>
      </c>
      <c r="E126" s="230" t="s">
        <v>25</v>
      </c>
      <c r="F126" s="232" t="s">
        <v>131</v>
      </c>
      <c r="G126" s="233" t="s">
        <v>423</v>
      </c>
      <c r="H126" s="233" t="s">
        <v>150</v>
      </c>
      <c r="I126" s="242">
        <v>0.3</v>
      </c>
      <c r="J126" s="236"/>
      <c r="K126" s="236"/>
      <c r="L126" s="236"/>
      <c r="M126" s="172">
        <f t="shared" si="3"/>
        <v>0.3</v>
      </c>
      <c r="O126" s="172"/>
      <c r="P126" s="186"/>
      <c r="Q126" s="180" t="s">
        <v>199</v>
      </c>
    </row>
    <row r="127" spans="1:17" ht="25" customHeight="1" x14ac:dyDescent="0.25">
      <c r="A127" s="224" t="s">
        <v>81</v>
      </c>
      <c r="B127" s="229" t="s">
        <v>81</v>
      </c>
      <c r="C127" s="230" t="s">
        <v>11</v>
      </c>
      <c r="D127" s="231" t="s">
        <v>33</v>
      </c>
      <c r="E127" s="231" t="s">
        <v>37</v>
      </c>
      <c r="F127" s="232" t="s">
        <v>165</v>
      </c>
      <c r="G127" s="233" t="s">
        <v>452</v>
      </c>
      <c r="H127" s="233" t="s">
        <v>150</v>
      </c>
      <c r="I127" s="242">
        <v>0.15</v>
      </c>
      <c r="J127" s="236"/>
      <c r="K127" s="236"/>
      <c r="L127" s="236"/>
      <c r="M127" s="172">
        <f t="shared" si="3"/>
        <v>0.15</v>
      </c>
      <c r="O127" s="172"/>
      <c r="P127" s="186"/>
    </row>
    <row r="128" spans="1:17" ht="25" customHeight="1" x14ac:dyDescent="0.25">
      <c r="A128" s="224" t="s">
        <v>81</v>
      </c>
      <c r="B128" s="229" t="s">
        <v>81</v>
      </c>
      <c r="C128" s="230" t="s">
        <v>11</v>
      </c>
      <c r="D128" s="231" t="s">
        <v>29</v>
      </c>
      <c r="E128" s="231" t="s">
        <v>21</v>
      </c>
      <c r="F128" s="232" t="s">
        <v>31</v>
      </c>
      <c r="G128" s="233" t="s">
        <v>384</v>
      </c>
      <c r="H128" s="233" t="s">
        <v>150</v>
      </c>
      <c r="I128" s="242">
        <v>0.45</v>
      </c>
      <c r="J128" s="236"/>
      <c r="K128" s="236"/>
      <c r="L128" s="236"/>
      <c r="M128" s="172">
        <f t="shared" si="3"/>
        <v>0.45</v>
      </c>
      <c r="O128" s="172"/>
      <c r="P128" s="186"/>
    </row>
    <row r="129" spans="1:16" ht="12.75" customHeight="1" x14ac:dyDescent="0.25">
      <c r="A129" s="224" t="s">
        <v>81</v>
      </c>
      <c r="B129" s="229" t="s">
        <v>81</v>
      </c>
      <c r="C129" s="252" t="s">
        <v>11</v>
      </c>
      <c r="D129" s="253" t="s">
        <v>39</v>
      </c>
      <c r="E129" s="253" t="s">
        <v>40</v>
      </c>
      <c r="F129" s="254" t="s">
        <v>40</v>
      </c>
      <c r="G129" s="255"/>
      <c r="H129" s="256"/>
      <c r="I129" s="257">
        <f>SUM(I125:I128)</f>
        <v>1.5499999999999998</v>
      </c>
      <c r="J129" s="174">
        <f>SUM(J125:J128)</f>
        <v>0</v>
      </c>
      <c r="K129" s="174">
        <f>SUM(K125:K128)</f>
        <v>0</v>
      </c>
      <c r="L129" s="174"/>
      <c r="M129" s="175">
        <f t="shared" si="3"/>
        <v>1.5499999999999998</v>
      </c>
      <c r="O129" s="175"/>
      <c r="P129" s="188"/>
    </row>
    <row r="130" spans="1:16" ht="12.75" customHeight="1" x14ac:dyDescent="0.25">
      <c r="A130" s="224" t="s">
        <v>81</v>
      </c>
      <c r="B130" s="229" t="s">
        <v>81</v>
      </c>
      <c r="C130" s="231" t="s">
        <v>41</v>
      </c>
      <c r="D130" s="231" t="s">
        <v>117</v>
      </c>
      <c r="E130" s="231" t="s">
        <v>73</v>
      </c>
      <c r="F130" s="292" t="s">
        <v>191</v>
      </c>
      <c r="G130" s="233" t="s">
        <v>175</v>
      </c>
      <c r="H130" s="233" t="s">
        <v>225</v>
      </c>
      <c r="I130" s="270"/>
      <c r="J130" s="271"/>
      <c r="K130" s="271"/>
      <c r="L130" s="245">
        <v>0.1</v>
      </c>
      <c r="M130" s="172">
        <f t="shared" si="3"/>
        <v>0.1</v>
      </c>
      <c r="O130" s="172"/>
      <c r="P130" s="186"/>
    </row>
    <row r="131" spans="1:16" ht="12.75" customHeight="1" x14ac:dyDescent="0.25">
      <c r="A131" s="224" t="s">
        <v>81</v>
      </c>
      <c r="B131" s="229" t="s">
        <v>81</v>
      </c>
      <c r="C131" s="252" t="s">
        <v>41</v>
      </c>
      <c r="D131" s="253" t="s">
        <v>59</v>
      </c>
      <c r="E131" s="253"/>
      <c r="F131" s="254"/>
      <c r="G131" s="255"/>
      <c r="H131" s="256"/>
      <c r="I131" s="257"/>
      <c r="J131" s="174"/>
      <c r="K131" s="174"/>
      <c r="L131" s="174">
        <f>SUM(L130)</f>
        <v>0.1</v>
      </c>
      <c r="M131" s="175">
        <f t="shared" si="3"/>
        <v>0.1</v>
      </c>
      <c r="O131" s="175"/>
      <c r="P131" s="188"/>
    </row>
    <row r="132" spans="1:16" ht="12.75" customHeight="1" x14ac:dyDescent="0.25">
      <c r="A132" s="224" t="s">
        <v>81</v>
      </c>
      <c r="B132" s="293" t="s">
        <v>81</v>
      </c>
      <c r="C132" s="268" t="s">
        <v>60</v>
      </c>
      <c r="D132" s="268"/>
      <c r="E132" s="268" t="s">
        <v>40</v>
      </c>
      <c r="F132" s="254" t="s">
        <v>40</v>
      </c>
      <c r="G132" s="255"/>
      <c r="H132" s="269"/>
      <c r="I132" s="270">
        <f>I129</f>
        <v>1.5499999999999998</v>
      </c>
      <c r="J132" s="271">
        <f>J129</f>
        <v>0</v>
      </c>
      <c r="K132" s="271">
        <f>K129</f>
        <v>0</v>
      </c>
      <c r="L132" s="271">
        <f>L131</f>
        <v>0.1</v>
      </c>
      <c r="M132" s="272">
        <f t="shared" si="3"/>
        <v>1.65</v>
      </c>
      <c r="O132" s="189"/>
      <c r="P132" s="190"/>
    </row>
    <row r="133" spans="1:16" ht="24" customHeight="1" x14ac:dyDescent="0.25">
      <c r="A133" s="224" t="s">
        <v>81</v>
      </c>
      <c r="B133" s="234" t="s">
        <v>82</v>
      </c>
      <c r="C133" s="231" t="s">
        <v>11</v>
      </c>
      <c r="D133" s="231" t="s">
        <v>33</v>
      </c>
      <c r="E133" s="231" t="s">
        <v>236</v>
      </c>
      <c r="F133" s="232" t="s">
        <v>457</v>
      </c>
      <c r="G133" s="233" t="s">
        <v>232</v>
      </c>
      <c r="H133" s="233" t="s">
        <v>150</v>
      </c>
      <c r="I133" s="242">
        <v>0.2</v>
      </c>
      <c r="J133" s="236"/>
      <c r="K133" s="236"/>
      <c r="L133" s="236"/>
      <c r="M133" s="172">
        <f t="shared" si="3"/>
        <v>0.2</v>
      </c>
      <c r="O133" s="172"/>
      <c r="P133" s="186"/>
    </row>
    <row r="134" spans="1:16" ht="12.75" customHeight="1" x14ac:dyDescent="0.25">
      <c r="A134" s="224" t="s">
        <v>81</v>
      </c>
      <c r="B134" s="229" t="s">
        <v>82</v>
      </c>
      <c r="C134" s="230" t="s">
        <v>11</v>
      </c>
      <c r="D134" s="230" t="s">
        <v>33</v>
      </c>
      <c r="E134" s="231" t="s">
        <v>25</v>
      </c>
      <c r="F134" s="232" t="s">
        <v>320</v>
      </c>
      <c r="G134" s="233" t="s">
        <v>328</v>
      </c>
      <c r="H134" s="233" t="s">
        <v>150</v>
      </c>
      <c r="I134" s="242">
        <v>0.4</v>
      </c>
      <c r="J134" s="236"/>
      <c r="K134" s="236"/>
      <c r="L134" s="236"/>
      <c r="M134" s="172">
        <f t="shared" si="3"/>
        <v>0.4</v>
      </c>
      <c r="O134" s="172"/>
      <c r="P134" s="186"/>
    </row>
    <row r="135" spans="1:16" ht="25.5" customHeight="1" x14ac:dyDescent="0.25">
      <c r="A135" s="224" t="s">
        <v>81</v>
      </c>
      <c r="B135" s="229" t="s">
        <v>82</v>
      </c>
      <c r="C135" s="230" t="s">
        <v>11</v>
      </c>
      <c r="D135" s="230" t="s">
        <v>33</v>
      </c>
      <c r="E135" s="231" t="s">
        <v>235</v>
      </c>
      <c r="F135" s="232" t="s">
        <v>494</v>
      </c>
      <c r="G135" s="233" t="s">
        <v>83</v>
      </c>
      <c r="H135" s="233" t="s">
        <v>150</v>
      </c>
      <c r="I135" s="242">
        <v>3</v>
      </c>
      <c r="J135" s="236"/>
      <c r="K135" s="236"/>
      <c r="L135" s="236"/>
      <c r="M135" s="172">
        <f t="shared" si="3"/>
        <v>3</v>
      </c>
      <c r="O135" s="172"/>
      <c r="P135" s="186"/>
    </row>
    <row r="136" spans="1:16" ht="12.75" customHeight="1" x14ac:dyDescent="0.25">
      <c r="A136" s="224" t="s">
        <v>81</v>
      </c>
      <c r="B136" s="229" t="s">
        <v>82</v>
      </c>
      <c r="C136" s="252" t="s">
        <v>11</v>
      </c>
      <c r="D136" s="253" t="s">
        <v>39</v>
      </c>
      <c r="E136" s="253" t="s">
        <v>40</v>
      </c>
      <c r="F136" s="254" t="s">
        <v>40</v>
      </c>
      <c r="G136" s="255"/>
      <c r="H136" s="256"/>
      <c r="I136" s="257">
        <f>SUM(I133:I135)</f>
        <v>3.6</v>
      </c>
      <c r="J136" s="174">
        <f>SUM(J133:J135)</f>
        <v>0</v>
      </c>
      <c r="K136" s="174">
        <f>SUM(K133:K135)</f>
        <v>0</v>
      </c>
      <c r="L136" s="174">
        <f>SUM(L133:L135)</f>
        <v>0</v>
      </c>
      <c r="M136" s="175">
        <f t="shared" si="3"/>
        <v>3.6</v>
      </c>
      <c r="O136" s="175"/>
      <c r="P136" s="188"/>
    </row>
    <row r="137" spans="1:16" ht="12.75" customHeight="1" x14ac:dyDescent="0.25">
      <c r="A137" s="224" t="s">
        <v>81</v>
      </c>
      <c r="B137" s="277" t="s">
        <v>82</v>
      </c>
      <c r="C137" s="294" t="s">
        <v>60</v>
      </c>
      <c r="D137" s="295" t="s">
        <v>40</v>
      </c>
      <c r="E137" s="268" t="s">
        <v>40</v>
      </c>
      <c r="F137" s="254" t="s">
        <v>40</v>
      </c>
      <c r="G137" s="255"/>
      <c r="H137" s="269"/>
      <c r="I137" s="270">
        <f>I136</f>
        <v>3.6</v>
      </c>
      <c r="J137" s="271">
        <f>J136</f>
        <v>0</v>
      </c>
      <c r="K137" s="271">
        <f>K136</f>
        <v>0</v>
      </c>
      <c r="L137" s="271"/>
      <c r="M137" s="272">
        <f t="shared" si="3"/>
        <v>3.6</v>
      </c>
      <c r="O137" s="189"/>
      <c r="P137" s="190"/>
    </row>
    <row r="138" spans="1:16" ht="23.25" customHeight="1" x14ac:dyDescent="0.25">
      <c r="A138" s="224" t="s">
        <v>81</v>
      </c>
      <c r="B138" s="278" t="s">
        <v>86</v>
      </c>
      <c r="C138" s="243" t="s">
        <v>11</v>
      </c>
      <c r="D138" s="243" t="s">
        <v>15</v>
      </c>
      <c r="E138" s="231" t="s">
        <v>67</v>
      </c>
      <c r="F138" s="232" t="s">
        <v>88</v>
      </c>
      <c r="G138" s="233" t="s">
        <v>89</v>
      </c>
      <c r="H138" s="233" t="s">
        <v>150</v>
      </c>
      <c r="I138" s="242">
        <v>0.15</v>
      </c>
      <c r="J138" s="236"/>
      <c r="K138" s="236"/>
      <c r="L138" s="236"/>
      <c r="M138" s="172">
        <f t="shared" si="3"/>
        <v>0.15</v>
      </c>
      <c r="O138" s="172"/>
      <c r="P138" s="186"/>
    </row>
    <row r="139" spans="1:16" ht="15" customHeight="1" x14ac:dyDescent="0.25">
      <c r="A139" s="224" t="s">
        <v>81</v>
      </c>
      <c r="B139" s="229" t="s">
        <v>86</v>
      </c>
      <c r="C139" s="230" t="s">
        <v>11</v>
      </c>
      <c r="D139" s="231" t="s">
        <v>18</v>
      </c>
      <c r="E139" s="231" t="s">
        <v>25</v>
      </c>
      <c r="F139" s="233" t="s">
        <v>368</v>
      </c>
      <c r="G139" s="233" t="s">
        <v>369</v>
      </c>
      <c r="H139" s="233" t="s">
        <v>150</v>
      </c>
      <c r="I139" s="242">
        <v>0.23</v>
      </c>
      <c r="J139" s="236"/>
      <c r="K139" s="236"/>
      <c r="L139" s="236"/>
      <c r="M139" s="172">
        <f t="shared" si="3"/>
        <v>0.23</v>
      </c>
      <c r="O139" s="172"/>
      <c r="P139" s="186"/>
    </row>
    <row r="140" spans="1:16" ht="25" customHeight="1" x14ac:dyDescent="0.25">
      <c r="A140" s="224" t="s">
        <v>81</v>
      </c>
      <c r="B140" s="229" t="s">
        <v>86</v>
      </c>
      <c r="C140" s="230" t="s">
        <v>11</v>
      </c>
      <c r="D140" s="230" t="s">
        <v>18</v>
      </c>
      <c r="E140" s="231" t="s">
        <v>21</v>
      </c>
      <c r="F140" s="233" t="s">
        <v>483</v>
      </c>
      <c r="G140" s="233" t="s">
        <v>369</v>
      </c>
      <c r="H140" s="233" t="s">
        <v>150</v>
      </c>
      <c r="I140" s="242">
        <v>0.2</v>
      </c>
      <c r="J140" s="236"/>
      <c r="K140" s="236"/>
      <c r="L140" s="236"/>
      <c r="M140" s="172">
        <f t="shared" si="3"/>
        <v>0.2</v>
      </c>
      <c r="O140" s="172"/>
      <c r="P140" s="186"/>
    </row>
    <row r="141" spans="1:16" ht="25" customHeight="1" x14ac:dyDescent="0.25">
      <c r="A141" s="224" t="s">
        <v>81</v>
      </c>
      <c r="B141" s="229" t="s">
        <v>86</v>
      </c>
      <c r="C141" s="230" t="s">
        <v>11</v>
      </c>
      <c r="D141" s="230" t="s">
        <v>18</v>
      </c>
      <c r="E141" s="231" t="s">
        <v>73</v>
      </c>
      <c r="F141" s="233" t="s">
        <v>371</v>
      </c>
      <c r="G141" s="233" t="s">
        <v>372</v>
      </c>
      <c r="H141" s="233" t="s">
        <v>226</v>
      </c>
      <c r="I141" s="242"/>
      <c r="J141" s="236"/>
      <c r="K141" s="236">
        <v>0.47</v>
      </c>
      <c r="L141" s="236"/>
      <c r="M141" s="172">
        <f t="shared" si="3"/>
        <v>0.47</v>
      </c>
      <c r="O141" s="172"/>
      <c r="P141" s="186"/>
    </row>
    <row r="142" spans="1:16" ht="12.75" customHeight="1" x14ac:dyDescent="0.25">
      <c r="A142" s="224" t="s">
        <v>81</v>
      </c>
      <c r="B142" s="229" t="s">
        <v>86</v>
      </c>
      <c r="C142" s="230" t="s">
        <v>11</v>
      </c>
      <c r="D142" s="231" t="s">
        <v>27</v>
      </c>
      <c r="E142" s="231" t="s">
        <v>13</v>
      </c>
      <c r="F142" s="232" t="s">
        <v>135</v>
      </c>
      <c r="G142" s="233" t="s">
        <v>90</v>
      </c>
      <c r="H142" s="233" t="s">
        <v>226</v>
      </c>
      <c r="I142" s="242"/>
      <c r="J142" s="236"/>
      <c r="K142" s="236">
        <v>0.05</v>
      </c>
      <c r="L142" s="236"/>
      <c r="M142" s="172">
        <f t="shared" si="3"/>
        <v>0.05</v>
      </c>
      <c r="O142" s="172"/>
      <c r="P142" s="186"/>
    </row>
    <row r="143" spans="1:16" ht="37.5" customHeight="1" x14ac:dyDescent="0.25">
      <c r="A143" s="224" t="s">
        <v>81</v>
      </c>
      <c r="B143" s="229" t="s">
        <v>86</v>
      </c>
      <c r="C143" s="230" t="s">
        <v>11</v>
      </c>
      <c r="D143" s="231" t="s">
        <v>33</v>
      </c>
      <c r="E143" s="231" t="s">
        <v>67</v>
      </c>
      <c r="F143" s="232" t="s">
        <v>198</v>
      </c>
      <c r="G143" s="233" t="s">
        <v>449</v>
      </c>
      <c r="H143" s="233" t="s">
        <v>150</v>
      </c>
      <c r="I143" s="242">
        <v>0.1</v>
      </c>
      <c r="J143" s="236"/>
      <c r="K143" s="236"/>
      <c r="L143" s="236"/>
      <c r="M143" s="172">
        <f t="shared" si="3"/>
        <v>0.1</v>
      </c>
      <c r="O143" s="172"/>
      <c r="P143" s="186"/>
    </row>
    <row r="144" spans="1:16" ht="37.5" customHeight="1" x14ac:dyDescent="0.25">
      <c r="A144" s="224" t="s">
        <v>81</v>
      </c>
      <c r="B144" s="229" t="s">
        <v>86</v>
      </c>
      <c r="C144" s="230" t="s">
        <v>11</v>
      </c>
      <c r="D144" s="231" t="s">
        <v>33</v>
      </c>
      <c r="E144" s="231" t="s">
        <v>25</v>
      </c>
      <c r="F144" s="232" t="s">
        <v>194</v>
      </c>
      <c r="G144" s="233" t="s">
        <v>348</v>
      </c>
      <c r="H144" s="233" t="s">
        <v>150</v>
      </c>
      <c r="I144" s="242">
        <v>0.15</v>
      </c>
      <c r="J144" s="236"/>
      <c r="K144" s="236"/>
      <c r="L144" s="236"/>
      <c r="M144" s="172">
        <f t="shared" ref="M144:M199" si="4">SUM(I144:L144)</f>
        <v>0.15</v>
      </c>
      <c r="O144" s="172"/>
      <c r="P144" s="186"/>
    </row>
    <row r="145" spans="1:17" ht="25" customHeight="1" x14ac:dyDescent="0.25">
      <c r="A145" s="224" t="s">
        <v>81</v>
      </c>
      <c r="B145" s="229" t="s">
        <v>86</v>
      </c>
      <c r="C145" s="230" t="s">
        <v>11</v>
      </c>
      <c r="D145" s="231" t="s">
        <v>33</v>
      </c>
      <c r="E145" s="231" t="s">
        <v>25</v>
      </c>
      <c r="F145" s="232" t="s">
        <v>194</v>
      </c>
      <c r="G145" s="233" t="s">
        <v>349</v>
      </c>
      <c r="H145" s="233" t="s">
        <v>150</v>
      </c>
      <c r="I145" s="242">
        <v>0.1</v>
      </c>
      <c r="J145" s="236"/>
      <c r="K145" s="236"/>
      <c r="L145" s="236"/>
      <c r="M145" s="172">
        <f t="shared" si="4"/>
        <v>0.1</v>
      </c>
      <c r="O145" s="172"/>
      <c r="P145" s="186"/>
    </row>
    <row r="146" spans="1:17" ht="12.5" customHeight="1" x14ac:dyDescent="0.25">
      <c r="A146" s="224" t="s">
        <v>81</v>
      </c>
      <c r="B146" s="229" t="s">
        <v>86</v>
      </c>
      <c r="C146" s="230" t="s">
        <v>11</v>
      </c>
      <c r="D146" s="230" t="s">
        <v>33</v>
      </c>
      <c r="E146" s="231" t="s">
        <v>87</v>
      </c>
      <c r="F146" s="232" t="s">
        <v>92</v>
      </c>
      <c r="G146" s="233" t="s">
        <v>408</v>
      </c>
      <c r="H146" s="233" t="s">
        <v>150</v>
      </c>
      <c r="I146" s="242">
        <v>0.6</v>
      </c>
      <c r="J146" s="236"/>
      <c r="K146" s="236"/>
      <c r="L146" s="236"/>
      <c r="M146" s="172">
        <f t="shared" si="4"/>
        <v>0.6</v>
      </c>
      <c r="O146" s="172"/>
      <c r="P146" s="186"/>
    </row>
    <row r="147" spans="1:17" ht="25" customHeight="1" x14ac:dyDescent="0.25">
      <c r="A147" s="224" t="s">
        <v>81</v>
      </c>
      <c r="B147" s="229" t="s">
        <v>86</v>
      </c>
      <c r="C147" s="230" t="s">
        <v>11</v>
      </c>
      <c r="D147" s="230" t="s">
        <v>33</v>
      </c>
      <c r="E147" s="231" t="s">
        <v>87</v>
      </c>
      <c r="F147" s="232" t="s">
        <v>92</v>
      </c>
      <c r="G147" s="233" t="s">
        <v>409</v>
      </c>
      <c r="H147" s="233" t="s">
        <v>150</v>
      </c>
      <c r="I147" s="242">
        <v>0.4</v>
      </c>
      <c r="J147" s="236"/>
      <c r="K147" s="236"/>
      <c r="L147" s="236"/>
      <c r="M147" s="172">
        <f t="shared" si="4"/>
        <v>0.4</v>
      </c>
      <c r="O147" s="172"/>
      <c r="P147" s="186"/>
    </row>
    <row r="148" spans="1:17" ht="12.5" customHeight="1" x14ac:dyDescent="0.25">
      <c r="A148" s="224" t="s">
        <v>81</v>
      </c>
      <c r="B148" s="229" t="s">
        <v>86</v>
      </c>
      <c r="C148" s="230" t="s">
        <v>11</v>
      </c>
      <c r="D148" s="230" t="s">
        <v>33</v>
      </c>
      <c r="E148" s="231" t="s">
        <v>87</v>
      </c>
      <c r="F148" s="232" t="s">
        <v>378</v>
      </c>
      <c r="G148" s="233" t="s">
        <v>410</v>
      </c>
      <c r="H148" s="233" t="s">
        <v>150</v>
      </c>
      <c r="I148" s="242">
        <v>0.75</v>
      </c>
      <c r="J148" s="236"/>
      <c r="K148" s="236"/>
      <c r="L148" s="236"/>
      <c r="M148" s="172">
        <f t="shared" si="4"/>
        <v>0.75</v>
      </c>
      <c r="O148" s="172"/>
      <c r="P148" s="186"/>
    </row>
    <row r="149" spans="1:17" ht="24.75" customHeight="1" x14ac:dyDescent="0.25">
      <c r="A149" s="224" t="s">
        <v>81</v>
      </c>
      <c r="B149" s="229" t="s">
        <v>86</v>
      </c>
      <c r="C149" s="230" t="s">
        <v>11</v>
      </c>
      <c r="D149" s="230" t="s">
        <v>33</v>
      </c>
      <c r="E149" s="231" t="s">
        <v>87</v>
      </c>
      <c r="F149" s="232" t="s">
        <v>378</v>
      </c>
      <c r="G149" s="233" t="s">
        <v>379</v>
      </c>
      <c r="H149" s="233" t="s">
        <v>150</v>
      </c>
      <c r="I149" s="242">
        <v>0.25</v>
      </c>
      <c r="J149" s="236"/>
      <c r="K149" s="236"/>
      <c r="L149" s="236"/>
      <c r="M149" s="172">
        <f>SUM(I149:L149)</f>
        <v>0.25</v>
      </c>
      <c r="O149" s="172"/>
      <c r="P149" s="186"/>
    </row>
    <row r="150" spans="1:17" ht="24.75" customHeight="1" x14ac:dyDescent="0.25">
      <c r="A150" s="224" t="s">
        <v>81</v>
      </c>
      <c r="B150" s="229" t="s">
        <v>86</v>
      </c>
      <c r="C150" s="230" t="s">
        <v>11</v>
      </c>
      <c r="D150" s="230" t="s">
        <v>33</v>
      </c>
      <c r="E150" s="231" t="s">
        <v>73</v>
      </c>
      <c r="F150" s="232" t="s">
        <v>488</v>
      </c>
      <c r="G150" s="233" t="s">
        <v>842</v>
      </c>
      <c r="H150" s="233" t="s">
        <v>150</v>
      </c>
      <c r="I150" s="242">
        <v>0.25</v>
      </c>
      <c r="J150" s="236"/>
      <c r="K150" s="236"/>
      <c r="L150" s="236"/>
      <c r="M150" s="172">
        <f t="shared" si="4"/>
        <v>0.25</v>
      </c>
      <c r="O150" s="172"/>
      <c r="P150" s="186"/>
    </row>
    <row r="151" spans="1:17" ht="12.75" customHeight="1" x14ac:dyDescent="0.25">
      <c r="A151" s="224" t="s">
        <v>81</v>
      </c>
      <c r="B151" s="229" t="s">
        <v>86</v>
      </c>
      <c r="C151" s="252" t="s">
        <v>11</v>
      </c>
      <c r="D151" s="253" t="s">
        <v>39</v>
      </c>
      <c r="E151" s="253" t="s">
        <v>40</v>
      </c>
      <c r="F151" s="254" t="s">
        <v>40</v>
      </c>
      <c r="G151" s="255"/>
      <c r="H151" s="256"/>
      <c r="I151" s="257">
        <f>SUM(I138:I150)</f>
        <v>3.18</v>
      </c>
      <c r="J151" s="174">
        <f>SUM(J138:J150)</f>
        <v>0</v>
      </c>
      <c r="K151" s="174">
        <f>SUM(K138:K150)</f>
        <v>0.52</v>
      </c>
      <c r="L151" s="174"/>
      <c r="M151" s="175">
        <f t="shared" si="4"/>
        <v>3.7</v>
      </c>
      <c r="O151" s="175"/>
      <c r="P151" s="188"/>
    </row>
    <row r="152" spans="1:17" ht="12.75" customHeight="1" x14ac:dyDescent="0.25">
      <c r="A152" s="224" t="s">
        <v>81</v>
      </c>
      <c r="B152" s="267" t="s">
        <v>86</v>
      </c>
      <c r="C152" s="268" t="s">
        <v>60</v>
      </c>
      <c r="D152" s="268" t="s">
        <v>40</v>
      </c>
      <c r="E152" s="268" t="s">
        <v>40</v>
      </c>
      <c r="F152" s="254" t="s">
        <v>40</v>
      </c>
      <c r="G152" s="255"/>
      <c r="H152" s="269"/>
      <c r="I152" s="270">
        <f>I151</f>
        <v>3.18</v>
      </c>
      <c r="J152" s="271">
        <f>J151</f>
        <v>0</v>
      </c>
      <c r="K152" s="271">
        <f>K151</f>
        <v>0.52</v>
      </c>
      <c r="L152" s="271"/>
      <c r="M152" s="272">
        <f t="shared" si="4"/>
        <v>3.7</v>
      </c>
      <c r="O152" s="189"/>
      <c r="P152" s="190"/>
    </row>
    <row r="153" spans="1:17" ht="25.5" customHeight="1" x14ac:dyDescent="0.25">
      <c r="A153" s="224" t="s">
        <v>81</v>
      </c>
      <c r="B153" s="278" t="s">
        <v>93</v>
      </c>
      <c r="C153" s="243" t="s">
        <v>11</v>
      </c>
      <c r="D153" s="231" t="s">
        <v>29</v>
      </c>
      <c r="E153" s="231" t="s">
        <v>25</v>
      </c>
      <c r="F153" s="232" t="s">
        <v>94</v>
      </c>
      <c r="G153" s="233" t="s">
        <v>174</v>
      </c>
      <c r="H153" s="233" t="s">
        <v>150</v>
      </c>
      <c r="I153" s="242">
        <v>0.2</v>
      </c>
      <c r="J153" s="236"/>
      <c r="K153" s="236"/>
      <c r="L153" s="236"/>
      <c r="M153" s="172">
        <f t="shared" si="4"/>
        <v>0.2</v>
      </c>
      <c r="O153" s="172"/>
      <c r="P153" s="186"/>
    </row>
    <row r="154" spans="1:17" ht="25" customHeight="1" x14ac:dyDescent="0.25">
      <c r="A154" s="224" t="s">
        <v>81</v>
      </c>
      <c r="B154" s="229" t="s">
        <v>93</v>
      </c>
      <c r="C154" s="230" t="s">
        <v>11</v>
      </c>
      <c r="D154" s="230" t="s">
        <v>29</v>
      </c>
      <c r="E154" s="231" t="s">
        <v>87</v>
      </c>
      <c r="F154" s="232" t="s">
        <v>495</v>
      </c>
      <c r="G154" s="233" t="s">
        <v>205</v>
      </c>
      <c r="H154" s="233" t="s">
        <v>150</v>
      </c>
      <c r="I154" s="242">
        <v>0</v>
      </c>
      <c r="J154" s="236"/>
      <c r="K154" s="236"/>
      <c r="L154" s="236"/>
      <c r="M154" s="172">
        <f>SUM(I154:L154)</f>
        <v>0</v>
      </c>
      <c r="O154" s="172"/>
      <c r="P154" s="186"/>
    </row>
    <row r="155" spans="1:17" ht="25" customHeight="1" x14ac:dyDescent="0.25">
      <c r="A155" s="224" t="s">
        <v>81</v>
      </c>
      <c r="B155" s="229" t="s">
        <v>93</v>
      </c>
      <c r="C155" s="230" t="s">
        <v>11</v>
      </c>
      <c r="D155" s="230" t="s">
        <v>29</v>
      </c>
      <c r="E155" s="231" t="s">
        <v>21</v>
      </c>
      <c r="F155" s="232" t="s">
        <v>864</v>
      </c>
      <c r="G155" s="375" t="s">
        <v>867</v>
      </c>
      <c r="H155" s="233" t="s">
        <v>178</v>
      </c>
      <c r="I155" s="242"/>
      <c r="J155" s="382">
        <v>0.1</v>
      </c>
      <c r="K155" s="236"/>
      <c r="L155" s="236"/>
      <c r="M155" s="172">
        <f t="shared" si="4"/>
        <v>0.1</v>
      </c>
      <c r="O155" s="172"/>
      <c r="P155" s="186"/>
    </row>
    <row r="156" spans="1:17" ht="14.25" customHeight="1" x14ac:dyDescent="0.25">
      <c r="A156" s="224" t="s">
        <v>81</v>
      </c>
      <c r="B156" s="229" t="s">
        <v>93</v>
      </c>
      <c r="C156" s="230" t="s">
        <v>11</v>
      </c>
      <c r="D156" s="231" t="s">
        <v>27</v>
      </c>
      <c r="E156" s="231" t="s">
        <v>13</v>
      </c>
      <c r="F156" s="232" t="s">
        <v>135</v>
      </c>
      <c r="G156" s="233" t="s">
        <v>134</v>
      </c>
      <c r="H156" s="233" t="s">
        <v>226</v>
      </c>
      <c r="I156" s="242"/>
      <c r="J156" s="236"/>
      <c r="K156" s="236">
        <v>0.1</v>
      </c>
      <c r="L156" s="236"/>
      <c r="M156" s="172">
        <f t="shared" si="4"/>
        <v>0.1</v>
      </c>
      <c r="O156" s="172"/>
      <c r="P156" s="186"/>
      <c r="Q156" s="180" t="s">
        <v>156</v>
      </c>
    </row>
    <row r="157" spans="1:17" ht="25.5" customHeight="1" x14ac:dyDescent="0.25">
      <c r="A157" s="224" t="s">
        <v>81</v>
      </c>
      <c r="B157" s="229" t="s">
        <v>93</v>
      </c>
      <c r="C157" s="230" t="s">
        <v>11</v>
      </c>
      <c r="D157" s="230" t="s">
        <v>27</v>
      </c>
      <c r="E157" s="230" t="s">
        <v>21</v>
      </c>
      <c r="F157" s="232" t="s">
        <v>596</v>
      </c>
      <c r="G157" s="233" t="s">
        <v>607</v>
      </c>
      <c r="H157" s="233" t="s">
        <v>226</v>
      </c>
      <c r="I157" s="242"/>
      <c r="J157" s="236"/>
      <c r="K157" s="236">
        <v>0.1</v>
      </c>
      <c r="L157" s="236"/>
      <c r="M157" s="172">
        <f t="shared" si="4"/>
        <v>0.1</v>
      </c>
      <c r="O157" s="172"/>
      <c r="P157" s="186"/>
    </row>
    <row r="158" spans="1:17" ht="25.5" customHeight="1" x14ac:dyDescent="0.25">
      <c r="A158" s="224" t="s">
        <v>81</v>
      </c>
      <c r="B158" s="229" t="s">
        <v>93</v>
      </c>
      <c r="C158" s="230" t="s">
        <v>11</v>
      </c>
      <c r="D158" s="230" t="s">
        <v>27</v>
      </c>
      <c r="E158" s="230" t="s">
        <v>73</v>
      </c>
      <c r="F158" s="232" t="s">
        <v>301</v>
      </c>
      <c r="G158" s="233" t="s">
        <v>474</v>
      </c>
      <c r="H158" s="233" t="s">
        <v>178</v>
      </c>
      <c r="I158" s="242"/>
      <c r="J158" s="236">
        <v>0.1</v>
      </c>
      <c r="K158" s="236"/>
      <c r="L158" s="236"/>
      <c r="M158" s="172">
        <f t="shared" si="4"/>
        <v>0.1</v>
      </c>
      <c r="O158" s="172"/>
      <c r="P158" s="186"/>
    </row>
    <row r="159" spans="1:17" ht="14.25" customHeight="1" x14ac:dyDescent="0.25">
      <c r="A159" s="224" t="s">
        <v>81</v>
      </c>
      <c r="B159" s="229" t="s">
        <v>93</v>
      </c>
      <c r="C159" s="230" t="s">
        <v>11</v>
      </c>
      <c r="D159" s="231" t="s">
        <v>33</v>
      </c>
      <c r="E159" s="231" t="s">
        <v>25</v>
      </c>
      <c r="F159" s="232" t="s">
        <v>320</v>
      </c>
      <c r="G159" s="233" t="s">
        <v>134</v>
      </c>
      <c r="H159" s="233" t="s">
        <v>226</v>
      </c>
      <c r="I159" s="242"/>
      <c r="J159" s="236"/>
      <c r="K159" s="236">
        <v>0.1</v>
      </c>
      <c r="L159" s="236"/>
      <c r="M159" s="172">
        <f t="shared" si="4"/>
        <v>0.1</v>
      </c>
      <c r="O159" s="172"/>
      <c r="P159" s="186"/>
      <c r="Q159" s="180" t="s">
        <v>156</v>
      </c>
    </row>
    <row r="160" spans="1:17" ht="25" customHeight="1" x14ac:dyDescent="0.25">
      <c r="A160" s="224" t="s">
        <v>81</v>
      </c>
      <c r="B160" s="229" t="s">
        <v>93</v>
      </c>
      <c r="C160" s="230" t="s">
        <v>11</v>
      </c>
      <c r="D160" s="231" t="s">
        <v>29</v>
      </c>
      <c r="E160" s="231" t="s">
        <v>25</v>
      </c>
      <c r="F160" s="232" t="s">
        <v>94</v>
      </c>
      <c r="G160" s="233" t="s">
        <v>620</v>
      </c>
      <c r="H160" s="233" t="s">
        <v>150</v>
      </c>
      <c r="I160" s="242">
        <v>0.3</v>
      </c>
      <c r="J160" s="236"/>
      <c r="K160" s="236"/>
      <c r="L160" s="236"/>
      <c r="M160" s="172">
        <f t="shared" si="4"/>
        <v>0.3</v>
      </c>
      <c r="O160" s="172"/>
      <c r="P160" s="186"/>
      <c r="Q160" s="180" t="s">
        <v>156</v>
      </c>
    </row>
    <row r="161" spans="1:17" ht="25" customHeight="1" x14ac:dyDescent="0.25">
      <c r="A161" s="224" t="s">
        <v>81</v>
      </c>
      <c r="B161" s="296" t="s">
        <v>93</v>
      </c>
      <c r="C161" s="230" t="s">
        <v>11</v>
      </c>
      <c r="D161" s="230" t="s">
        <v>29</v>
      </c>
      <c r="E161" s="231" t="s">
        <v>73</v>
      </c>
      <c r="F161" s="232" t="s">
        <v>476</v>
      </c>
      <c r="G161" s="233" t="s">
        <v>763</v>
      </c>
      <c r="H161" s="233" t="s">
        <v>178</v>
      </c>
      <c r="I161" s="242"/>
      <c r="J161" s="236">
        <v>0.2</v>
      </c>
      <c r="K161" s="236"/>
      <c r="L161" s="236"/>
      <c r="M161" s="172">
        <f t="shared" si="4"/>
        <v>0.2</v>
      </c>
      <c r="O161" s="172"/>
      <c r="P161" s="186"/>
    </row>
    <row r="162" spans="1:17" s="219" customFormat="1" ht="12.5" customHeight="1" x14ac:dyDescent="0.25">
      <c r="A162" s="224" t="s">
        <v>81</v>
      </c>
      <c r="B162" s="229" t="s">
        <v>93</v>
      </c>
      <c r="C162" s="299" t="s">
        <v>11</v>
      </c>
      <c r="D162" s="231" t="s">
        <v>102</v>
      </c>
      <c r="E162" s="231" t="s">
        <v>13</v>
      </c>
      <c r="F162" s="232" t="s">
        <v>103</v>
      </c>
      <c r="G162" s="233" t="s">
        <v>383</v>
      </c>
      <c r="H162" s="233" t="s">
        <v>226</v>
      </c>
      <c r="I162" s="242"/>
      <c r="J162" s="236"/>
      <c r="K162" s="236">
        <v>0.25</v>
      </c>
      <c r="L162" s="236"/>
      <c r="M162" s="172">
        <f>SUM(I162:L162)</f>
        <v>0.25</v>
      </c>
      <c r="O162" s="218"/>
      <c r="P162" s="220"/>
      <c r="Q162" s="219" t="s">
        <v>154</v>
      </c>
    </row>
    <row r="163" spans="1:17" s="219" customFormat="1" ht="15" customHeight="1" x14ac:dyDescent="0.25">
      <c r="A163" s="224" t="s">
        <v>81</v>
      </c>
      <c r="B163" s="229" t="s">
        <v>93</v>
      </c>
      <c r="C163" s="299" t="s">
        <v>11</v>
      </c>
      <c r="D163" s="231" t="s">
        <v>411</v>
      </c>
      <c r="E163" s="231" t="s">
        <v>13</v>
      </c>
      <c r="F163" s="232" t="s">
        <v>412</v>
      </c>
      <c r="G163" s="233" t="s">
        <v>414</v>
      </c>
      <c r="H163" s="233" t="s">
        <v>226</v>
      </c>
      <c r="I163" s="242"/>
      <c r="J163" s="236"/>
      <c r="K163" s="236">
        <v>0.25</v>
      </c>
      <c r="L163" s="236"/>
      <c r="M163" s="172">
        <f t="shared" si="4"/>
        <v>0.25</v>
      </c>
      <c r="O163" s="218"/>
      <c r="P163" s="220"/>
      <c r="Q163" s="219" t="s">
        <v>154</v>
      </c>
    </row>
    <row r="164" spans="1:17" s="219" customFormat="1" ht="12.5" customHeight="1" x14ac:dyDescent="0.25">
      <c r="A164" s="224" t="s">
        <v>81</v>
      </c>
      <c r="B164" s="229" t="s">
        <v>93</v>
      </c>
      <c r="C164" s="299" t="s">
        <v>11</v>
      </c>
      <c r="D164" s="231" t="s">
        <v>411</v>
      </c>
      <c r="E164" s="231" t="s">
        <v>13</v>
      </c>
      <c r="F164" s="232" t="s">
        <v>412</v>
      </c>
      <c r="G164" s="233" t="s">
        <v>415</v>
      </c>
      <c r="H164" s="233" t="s">
        <v>226</v>
      </c>
      <c r="I164" s="242"/>
      <c r="J164" s="236"/>
      <c r="K164" s="236">
        <v>0.05</v>
      </c>
      <c r="L164" s="236"/>
      <c r="M164" s="172">
        <f t="shared" si="4"/>
        <v>0.05</v>
      </c>
      <c r="O164" s="218"/>
      <c r="P164" s="220"/>
      <c r="Q164" s="219" t="s">
        <v>154</v>
      </c>
    </row>
    <row r="165" spans="1:17" s="219" customFormat="1" ht="15.75" customHeight="1" x14ac:dyDescent="0.25">
      <c r="A165" s="224" t="s">
        <v>81</v>
      </c>
      <c r="B165" s="229" t="s">
        <v>93</v>
      </c>
      <c r="C165" s="230" t="s">
        <v>11</v>
      </c>
      <c r="D165" s="231" t="s">
        <v>12</v>
      </c>
      <c r="E165" s="231" t="s">
        <v>13</v>
      </c>
      <c r="F165" s="232" t="s">
        <v>14</v>
      </c>
      <c r="G165" s="233" t="s">
        <v>664</v>
      </c>
      <c r="H165" s="233" t="s">
        <v>178</v>
      </c>
      <c r="I165" s="242"/>
      <c r="J165" s="236">
        <v>0.25</v>
      </c>
      <c r="K165" s="236"/>
      <c r="L165" s="236"/>
      <c r="M165" s="172">
        <f t="shared" si="4"/>
        <v>0.25</v>
      </c>
      <c r="O165" s="218"/>
      <c r="P165" s="220"/>
      <c r="Q165" s="219" t="s">
        <v>154</v>
      </c>
    </row>
    <row r="166" spans="1:17" s="219" customFormat="1" ht="15.75" customHeight="1" x14ac:dyDescent="0.25">
      <c r="A166" s="224" t="s">
        <v>81</v>
      </c>
      <c r="B166" s="229" t="s">
        <v>93</v>
      </c>
      <c r="C166" s="231" t="s">
        <v>11</v>
      </c>
      <c r="D166" s="231" t="s">
        <v>240</v>
      </c>
      <c r="E166" s="231" t="s">
        <v>73</v>
      </c>
      <c r="F166" s="233" t="s">
        <v>340</v>
      </c>
      <c r="G166" s="233" t="s">
        <v>666</v>
      </c>
      <c r="H166" s="233" t="s">
        <v>178</v>
      </c>
      <c r="I166" s="242"/>
      <c r="J166" s="236">
        <v>0.05</v>
      </c>
      <c r="K166" s="236"/>
      <c r="L166" s="236"/>
      <c r="M166" s="172">
        <f t="shared" si="4"/>
        <v>0.05</v>
      </c>
      <c r="O166" s="218"/>
      <c r="P166" s="220"/>
    </row>
    <row r="167" spans="1:17" s="219" customFormat="1" ht="25" customHeight="1" x14ac:dyDescent="0.25">
      <c r="A167" s="224" t="s">
        <v>81</v>
      </c>
      <c r="B167" s="229" t="s">
        <v>93</v>
      </c>
      <c r="C167" s="230" t="s">
        <v>11</v>
      </c>
      <c r="D167" s="230" t="s">
        <v>33</v>
      </c>
      <c r="E167" s="231" t="s">
        <v>73</v>
      </c>
      <c r="F167" s="232" t="s">
        <v>356</v>
      </c>
      <c r="G167" s="233" t="s">
        <v>832</v>
      </c>
      <c r="H167" s="233" t="s">
        <v>178</v>
      </c>
      <c r="I167" s="242"/>
      <c r="J167" s="236">
        <v>0.2</v>
      </c>
      <c r="K167" s="236"/>
      <c r="L167" s="236"/>
      <c r="M167" s="172">
        <f t="shared" si="4"/>
        <v>0.2</v>
      </c>
      <c r="O167" s="218"/>
      <c r="P167" s="220"/>
    </row>
    <row r="168" spans="1:17" ht="12.75" customHeight="1" x14ac:dyDescent="0.25">
      <c r="A168" s="224" t="s">
        <v>81</v>
      </c>
      <c r="B168" s="229" t="s">
        <v>93</v>
      </c>
      <c r="C168" s="252" t="s">
        <v>11</v>
      </c>
      <c r="D168" s="253" t="s">
        <v>39</v>
      </c>
      <c r="E168" s="253" t="s">
        <v>40</v>
      </c>
      <c r="F168" s="254" t="s">
        <v>40</v>
      </c>
      <c r="G168" s="255"/>
      <c r="H168" s="256"/>
      <c r="I168" s="257">
        <f>SUM(I153:I167)</f>
        <v>0.5</v>
      </c>
      <c r="J168" s="174">
        <f>SUM(J153:J167)</f>
        <v>0.90000000000000013</v>
      </c>
      <c r="K168" s="174">
        <f>SUM(K153:K167)</f>
        <v>0.85000000000000009</v>
      </c>
      <c r="L168" s="174"/>
      <c r="M168" s="175">
        <f t="shared" si="4"/>
        <v>2.25</v>
      </c>
      <c r="O168" s="175"/>
      <c r="P168" s="188"/>
    </row>
    <row r="169" spans="1:17" ht="15.75" customHeight="1" x14ac:dyDescent="0.25">
      <c r="A169" s="224" t="s">
        <v>81</v>
      </c>
      <c r="B169" s="229" t="s">
        <v>93</v>
      </c>
      <c r="C169" s="230" t="s">
        <v>41</v>
      </c>
      <c r="D169" s="231" t="s">
        <v>132</v>
      </c>
      <c r="E169" s="231" t="s">
        <v>13</v>
      </c>
      <c r="F169" s="232" t="s">
        <v>634</v>
      </c>
      <c r="G169" s="233" t="s">
        <v>633</v>
      </c>
      <c r="H169" s="233" t="s">
        <v>225</v>
      </c>
      <c r="I169" s="242"/>
      <c r="J169" s="236"/>
      <c r="K169" s="236"/>
      <c r="L169" s="236">
        <v>0.25</v>
      </c>
      <c r="M169" s="172">
        <f t="shared" si="4"/>
        <v>0.25</v>
      </c>
      <c r="O169" s="172"/>
      <c r="P169" s="186"/>
      <c r="Q169" s="219" t="s">
        <v>154</v>
      </c>
    </row>
    <row r="170" spans="1:17" ht="15.75" customHeight="1" x14ac:dyDescent="0.25">
      <c r="A170" s="224" t="s">
        <v>81</v>
      </c>
      <c r="B170" s="229" t="s">
        <v>93</v>
      </c>
      <c r="C170" s="230" t="s">
        <v>41</v>
      </c>
      <c r="D170" s="231" t="s">
        <v>42</v>
      </c>
      <c r="E170" s="231" t="s">
        <v>13</v>
      </c>
      <c r="F170" s="232" t="s">
        <v>196</v>
      </c>
      <c r="G170" s="233" t="s">
        <v>134</v>
      </c>
      <c r="H170" s="233" t="s">
        <v>225</v>
      </c>
      <c r="I170" s="242"/>
      <c r="J170" s="236"/>
      <c r="K170" s="236"/>
      <c r="L170" s="236">
        <v>0.1</v>
      </c>
      <c r="M170" s="172">
        <f>SUM(I170:L170)</f>
        <v>0.1</v>
      </c>
      <c r="O170" s="172"/>
      <c r="P170" s="186"/>
      <c r="Q170" s="180" t="s">
        <v>156</v>
      </c>
    </row>
    <row r="171" spans="1:17" ht="15.75" customHeight="1" x14ac:dyDescent="0.25">
      <c r="A171" s="224" t="s">
        <v>81</v>
      </c>
      <c r="B171" s="229" t="s">
        <v>93</v>
      </c>
      <c r="C171" s="230" t="s">
        <v>41</v>
      </c>
      <c r="D171" s="231" t="s">
        <v>42</v>
      </c>
      <c r="E171" s="231" t="s">
        <v>25</v>
      </c>
      <c r="F171" s="232" t="s">
        <v>590</v>
      </c>
      <c r="G171" s="233" t="s">
        <v>672</v>
      </c>
      <c r="H171" s="233" t="s">
        <v>225</v>
      </c>
      <c r="I171" s="242"/>
      <c r="J171" s="236"/>
      <c r="K171" s="236"/>
      <c r="L171" s="236">
        <v>0.25</v>
      </c>
      <c r="M171" s="172">
        <f t="shared" si="4"/>
        <v>0.25</v>
      </c>
      <c r="O171" s="172"/>
      <c r="P171" s="186"/>
      <c r="Q171" s="180" t="s">
        <v>156</v>
      </c>
    </row>
    <row r="172" spans="1:17" ht="15.75" customHeight="1" x14ac:dyDescent="0.25">
      <c r="A172" s="224" t="s">
        <v>81</v>
      </c>
      <c r="B172" s="229" t="s">
        <v>93</v>
      </c>
      <c r="C172" s="230" t="s">
        <v>41</v>
      </c>
      <c r="D172" s="231" t="s">
        <v>49</v>
      </c>
      <c r="E172" s="231" t="s">
        <v>13</v>
      </c>
      <c r="F172" s="232" t="s">
        <v>51</v>
      </c>
      <c r="G172" s="233" t="s">
        <v>151</v>
      </c>
      <c r="H172" s="233" t="s">
        <v>225</v>
      </c>
      <c r="I172" s="242"/>
      <c r="J172" s="236"/>
      <c r="K172" s="236"/>
      <c r="L172" s="236">
        <v>0.25</v>
      </c>
      <c r="M172" s="172">
        <f t="shared" si="4"/>
        <v>0.25</v>
      </c>
      <c r="O172" s="172"/>
      <c r="P172" s="186"/>
      <c r="Q172" s="180" t="s">
        <v>160</v>
      </c>
    </row>
    <row r="173" spans="1:17" ht="15.75" customHeight="1" x14ac:dyDescent="0.25">
      <c r="A173" s="224" t="s">
        <v>81</v>
      </c>
      <c r="B173" s="229" t="s">
        <v>93</v>
      </c>
      <c r="C173" s="230" t="s">
        <v>41</v>
      </c>
      <c r="D173" s="231" t="s">
        <v>49</v>
      </c>
      <c r="E173" s="231" t="s">
        <v>13</v>
      </c>
      <c r="F173" s="232" t="s">
        <v>137</v>
      </c>
      <c r="G173" s="233" t="s">
        <v>134</v>
      </c>
      <c r="H173" s="233" t="s">
        <v>225</v>
      </c>
      <c r="I173" s="242"/>
      <c r="J173" s="236"/>
      <c r="K173" s="236"/>
      <c r="L173" s="236">
        <v>0.1</v>
      </c>
      <c r="M173" s="172">
        <f t="shared" si="4"/>
        <v>0.1</v>
      </c>
      <c r="O173" s="172"/>
      <c r="P173" s="186"/>
      <c r="Q173" s="180" t="s">
        <v>156</v>
      </c>
    </row>
    <row r="174" spans="1:17" s="360" customFormat="1" ht="12.75" customHeight="1" x14ac:dyDescent="0.25">
      <c r="A174" s="358" t="s">
        <v>81</v>
      </c>
      <c r="B174" s="314" t="s">
        <v>93</v>
      </c>
      <c r="C174" s="237" t="s">
        <v>41</v>
      </c>
      <c r="D174" s="232" t="s">
        <v>58</v>
      </c>
      <c r="E174" s="232" t="s">
        <v>73</v>
      </c>
      <c r="F174" s="232" t="s">
        <v>643</v>
      </c>
      <c r="G174" s="233" t="s">
        <v>644</v>
      </c>
      <c r="H174" s="233" t="s">
        <v>225</v>
      </c>
      <c r="I174" s="242"/>
      <c r="J174" s="245"/>
      <c r="K174" s="245"/>
      <c r="L174" s="245">
        <v>0.1</v>
      </c>
      <c r="M174" s="359">
        <f t="shared" si="4"/>
        <v>0.1</v>
      </c>
      <c r="O174" s="361"/>
      <c r="P174" s="362"/>
    </row>
    <row r="175" spans="1:17" s="360" customFormat="1" ht="12.75" customHeight="1" x14ac:dyDescent="0.25">
      <c r="A175" s="358" t="s">
        <v>81</v>
      </c>
      <c r="B175" s="314" t="s">
        <v>93</v>
      </c>
      <c r="C175" s="237" t="s">
        <v>41</v>
      </c>
      <c r="D175" s="232" t="s">
        <v>58</v>
      </c>
      <c r="E175" s="232" t="s">
        <v>73</v>
      </c>
      <c r="F175" s="232" t="s">
        <v>643</v>
      </c>
      <c r="G175" s="233" t="s">
        <v>645</v>
      </c>
      <c r="H175" s="233" t="s">
        <v>225</v>
      </c>
      <c r="I175" s="242"/>
      <c r="J175" s="245"/>
      <c r="K175" s="245"/>
      <c r="L175" s="245">
        <v>0.05</v>
      </c>
      <c r="M175" s="359">
        <f t="shared" si="4"/>
        <v>0.05</v>
      </c>
      <c r="O175" s="361"/>
      <c r="P175" s="362"/>
    </row>
    <row r="176" spans="1:17" s="219" customFormat="1" ht="12.75" customHeight="1" x14ac:dyDescent="0.25">
      <c r="A176" s="224" t="s">
        <v>81</v>
      </c>
      <c r="B176" s="229" t="s">
        <v>93</v>
      </c>
      <c r="C176" s="300" t="s">
        <v>41</v>
      </c>
      <c r="D176" s="231" t="s">
        <v>132</v>
      </c>
      <c r="E176" s="231" t="s">
        <v>13</v>
      </c>
      <c r="F176" s="232" t="s">
        <v>181</v>
      </c>
      <c r="G176" s="233" t="s">
        <v>628</v>
      </c>
      <c r="H176" s="233" t="s">
        <v>225</v>
      </c>
      <c r="I176" s="242"/>
      <c r="J176" s="236"/>
      <c r="K176" s="236"/>
      <c r="L176" s="236">
        <v>0.25</v>
      </c>
      <c r="M176" s="172">
        <f>SUM(I176:L176)</f>
        <v>0.25</v>
      </c>
      <c r="O176" s="218"/>
      <c r="P176" s="220"/>
      <c r="Q176" s="219" t="s">
        <v>154</v>
      </c>
    </row>
    <row r="177" spans="1:17" s="219" customFormat="1" ht="12.75" customHeight="1" x14ac:dyDescent="0.25">
      <c r="A177" s="224" t="s">
        <v>81</v>
      </c>
      <c r="B177" s="229" t="s">
        <v>93</v>
      </c>
      <c r="C177" s="300" t="s">
        <v>41</v>
      </c>
      <c r="D177" s="231" t="s">
        <v>132</v>
      </c>
      <c r="E177" s="231" t="s">
        <v>13</v>
      </c>
      <c r="F177" s="232" t="s">
        <v>631</v>
      </c>
      <c r="G177" s="233" t="s">
        <v>705</v>
      </c>
      <c r="H177" s="233" t="s">
        <v>225</v>
      </c>
      <c r="I177" s="242"/>
      <c r="J177" s="236"/>
      <c r="K177" s="236"/>
      <c r="L177" s="236">
        <v>0.1</v>
      </c>
      <c r="M177" s="172">
        <f t="shared" si="4"/>
        <v>0.1</v>
      </c>
      <c r="O177" s="218"/>
      <c r="P177" s="220"/>
    </row>
    <row r="178" spans="1:17" s="219" customFormat="1" ht="12.75" customHeight="1" x14ac:dyDescent="0.25">
      <c r="A178" s="224" t="s">
        <v>81</v>
      </c>
      <c r="B178" s="229" t="s">
        <v>93</v>
      </c>
      <c r="C178" s="230" t="s">
        <v>41</v>
      </c>
      <c r="D178" s="243" t="s">
        <v>109</v>
      </c>
      <c r="E178" s="231" t="s">
        <v>25</v>
      </c>
      <c r="F178" s="232" t="s">
        <v>155</v>
      </c>
      <c r="G178" s="233" t="s">
        <v>139</v>
      </c>
      <c r="H178" s="233" t="s">
        <v>225</v>
      </c>
      <c r="I178" s="242"/>
      <c r="J178" s="236"/>
      <c r="K178" s="236"/>
      <c r="L178" s="236">
        <v>0.15</v>
      </c>
      <c r="M178" s="172">
        <f t="shared" si="4"/>
        <v>0.15</v>
      </c>
      <c r="O178" s="218"/>
      <c r="P178" s="220"/>
    </row>
    <row r="179" spans="1:17" s="219" customFormat="1" ht="12.5" customHeight="1" x14ac:dyDescent="0.25">
      <c r="A179" s="224" t="s">
        <v>81</v>
      </c>
      <c r="B179" s="229" t="s">
        <v>93</v>
      </c>
      <c r="C179" s="230" t="s">
        <v>41</v>
      </c>
      <c r="D179" s="231" t="s">
        <v>54</v>
      </c>
      <c r="E179" s="231" t="s">
        <v>73</v>
      </c>
      <c r="F179" s="232" t="s">
        <v>324</v>
      </c>
      <c r="G179" s="233" t="s">
        <v>699</v>
      </c>
      <c r="H179" s="233" t="s">
        <v>225</v>
      </c>
      <c r="I179" s="242"/>
      <c r="J179" s="236"/>
      <c r="K179" s="236"/>
      <c r="L179" s="236">
        <v>0.2</v>
      </c>
      <c r="M179" s="172">
        <f t="shared" si="4"/>
        <v>0.2</v>
      </c>
      <c r="O179" s="218"/>
      <c r="P179" s="220"/>
    </row>
    <row r="180" spans="1:17" s="219" customFormat="1" ht="15.75" customHeight="1" x14ac:dyDescent="0.25">
      <c r="A180" s="224" t="s">
        <v>81</v>
      </c>
      <c r="B180" s="229" t="s">
        <v>93</v>
      </c>
      <c r="C180" s="237" t="s">
        <v>41</v>
      </c>
      <c r="D180" s="232" t="s">
        <v>54</v>
      </c>
      <c r="E180" s="230" t="s">
        <v>73</v>
      </c>
      <c r="F180" s="232" t="s">
        <v>367</v>
      </c>
      <c r="G180" s="233" t="s">
        <v>432</v>
      </c>
      <c r="H180" s="233" t="s">
        <v>225</v>
      </c>
      <c r="I180" s="242"/>
      <c r="J180" s="236"/>
      <c r="K180" s="245"/>
      <c r="L180" s="236">
        <v>0.2</v>
      </c>
      <c r="M180" s="172">
        <f>SUM(I180:L180)</f>
        <v>0.2</v>
      </c>
      <c r="O180" s="218"/>
      <c r="P180" s="220"/>
    </row>
    <row r="181" spans="1:17" s="219" customFormat="1" ht="15.75" customHeight="1" x14ac:dyDescent="0.25">
      <c r="A181" s="224" t="s">
        <v>81</v>
      </c>
      <c r="B181" s="229" t="s">
        <v>93</v>
      </c>
      <c r="C181" s="237" t="s">
        <v>41</v>
      </c>
      <c r="D181" s="232" t="s">
        <v>322</v>
      </c>
      <c r="E181" s="230" t="s">
        <v>21</v>
      </c>
      <c r="F181" s="232" t="s">
        <v>826</v>
      </c>
      <c r="G181" s="375" t="s">
        <v>828</v>
      </c>
      <c r="H181" s="233" t="s">
        <v>225</v>
      </c>
      <c r="I181" s="242"/>
      <c r="J181" s="236"/>
      <c r="K181" s="245"/>
      <c r="L181" s="382">
        <v>0.25</v>
      </c>
      <c r="M181" s="172">
        <f t="shared" si="4"/>
        <v>0.25</v>
      </c>
      <c r="O181" s="218"/>
      <c r="P181" s="220"/>
    </row>
    <row r="182" spans="1:17" s="219" customFormat="1" ht="12.75" customHeight="1" x14ac:dyDescent="0.25">
      <c r="A182" s="224" t="s">
        <v>81</v>
      </c>
      <c r="B182" s="229" t="s">
        <v>93</v>
      </c>
      <c r="C182" s="230" t="s">
        <v>41</v>
      </c>
      <c r="D182" s="231" t="s">
        <v>84</v>
      </c>
      <c r="E182" s="231" t="s">
        <v>73</v>
      </c>
      <c r="F182" s="233" t="s">
        <v>184</v>
      </c>
      <c r="G182" s="233" t="s">
        <v>666</v>
      </c>
      <c r="H182" s="233" t="s">
        <v>225</v>
      </c>
      <c r="I182" s="242"/>
      <c r="J182" s="236"/>
      <c r="K182" s="236"/>
      <c r="L182" s="236">
        <v>0.05</v>
      </c>
      <c r="M182" s="172">
        <f t="shared" si="4"/>
        <v>0.05</v>
      </c>
      <c r="O182" s="218"/>
      <c r="P182" s="220"/>
    </row>
    <row r="183" spans="1:17" s="219" customFormat="1" ht="12.75" customHeight="1" x14ac:dyDescent="0.25">
      <c r="A183" s="224" t="s">
        <v>81</v>
      </c>
      <c r="B183" s="229" t="s">
        <v>93</v>
      </c>
      <c r="C183" s="237" t="s">
        <v>41</v>
      </c>
      <c r="D183" s="280" t="s">
        <v>302</v>
      </c>
      <c r="E183" s="281" t="s">
        <v>13</v>
      </c>
      <c r="F183" s="232" t="s">
        <v>97</v>
      </c>
      <c r="G183" s="233" t="s">
        <v>327</v>
      </c>
      <c r="H183" s="233" t="s">
        <v>225</v>
      </c>
      <c r="I183" s="242"/>
      <c r="J183" s="236"/>
      <c r="K183" s="236"/>
      <c r="L183" s="236">
        <v>0.25</v>
      </c>
      <c r="M183" s="172">
        <f t="shared" si="4"/>
        <v>0.25</v>
      </c>
      <c r="O183" s="218"/>
      <c r="P183" s="220"/>
      <c r="Q183" s="219" t="s">
        <v>154</v>
      </c>
    </row>
    <row r="184" spans="1:17" s="219" customFormat="1" ht="25.5" customHeight="1" x14ac:dyDescent="0.25">
      <c r="A184" s="224" t="s">
        <v>81</v>
      </c>
      <c r="B184" s="229" t="s">
        <v>93</v>
      </c>
      <c r="C184" s="230" t="s">
        <v>41</v>
      </c>
      <c r="D184" s="301" t="s">
        <v>302</v>
      </c>
      <c r="E184" s="260" t="s">
        <v>73</v>
      </c>
      <c r="F184" s="232" t="s">
        <v>335</v>
      </c>
      <c r="G184" s="233" t="s">
        <v>477</v>
      </c>
      <c r="H184" s="233" t="s">
        <v>225</v>
      </c>
      <c r="I184" s="242"/>
      <c r="J184" s="236"/>
      <c r="K184" s="236"/>
      <c r="L184" s="236">
        <v>0.2</v>
      </c>
      <c r="M184" s="172">
        <f t="shared" si="4"/>
        <v>0.2</v>
      </c>
      <c r="O184" s="218"/>
      <c r="P184" s="220"/>
    </row>
    <row r="185" spans="1:17" s="219" customFormat="1" ht="25.5" customHeight="1" x14ac:dyDescent="0.25">
      <c r="A185" s="224" t="s">
        <v>81</v>
      </c>
      <c r="B185" s="229" t="s">
        <v>93</v>
      </c>
      <c r="C185" s="230" t="s">
        <v>41</v>
      </c>
      <c r="D185" s="301" t="s">
        <v>302</v>
      </c>
      <c r="E185" s="260" t="s">
        <v>73</v>
      </c>
      <c r="F185" s="232" t="s">
        <v>496</v>
      </c>
      <c r="G185" s="233" t="s">
        <v>478</v>
      </c>
      <c r="H185" s="233" t="s">
        <v>225</v>
      </c>
      <c r="I185" s="242"/>
      <c r="J185" s="236"/>
      <c r="K185" s="236"/>
      <c r="L185" s="236">
        <v>0.2</v>
      </c>
      <c r="M185" s="172">
        <f t="shared" si="4"/>
        <v>0.2</v>
      </c>
      <c r="O185" s="218"/>
      <c r="P185" s="220"/>
    </row>
    <row r="186" spans="1:17" s="219" customFormat="1" ht="12.75" customHeight="1" x14ac:dyDescent="0.25">
      <c r="A186" s="224" t="s">
        <v>81</v>
      </c>
      <c r="B186" s="229" t="s">
        <v>93</v>
      </c>
      <c r="C186" s="230" t="s">
        <v>41</v>
      </c>
      <c r="D186" s="230" t="s">
        <v>45</v>
      </c>
      <c r="E186" s="230" t="s">
        <v>13</v>
      </c>
      <c r="F186" s="232" t="s">
        <v>147</v>
      </c>
      <c r="G186" s="233" t="s">
        <v>170</v>
      </c>
      <c r="H186" s="233" t="s">
        <v>225</v>
      </c>
      <c r="I186" s="242"/>
      <c r="J186" s="236"/>
      <c r="K186" s="236"/>
      <c r="L186" s="236">
        <v>0.25</v>
      </c>
      <c r="M186" s="172">
        <f t="shared" si="4"/>
        <v>0.25</v>
      </c>
      <c r="O186" s="218"/>
      <c r="P186" s="220"/>
      <c r="Q186" s="219" t="s">
        <v>154</v>
      </c>
    </row>
    <row r="187" spans="1:17" s="219" customFormat="1" ht="12.75" customHeight="1" x14ac:dyDescent="0.25">
      <c r="A187" s="224" t="s">
        <v>81</v>
      </c>
      <c r="B187" s="229" t="s">
        <v>93</v>
      </c>
      <c r="C187" s="230" t="s">
        <v>41</v>
      </c>
      <c r="D187" s="260" t="s">
        <v>112</v>
      </c>
      <c r="E187" s="231" t="s">
        <v>25</v>
      </c>
      <c r="F187" s="232" t="s">
        <v>307</v>
      </c>
      <c r="G187" s="233" t="s">
        <v>308</v>
      </c>
      <c r="H187" s="233" t="s">
        <v>225</v>
      </c>
      <c r="I187" s="242"/>
      <c r="J187" s="236"/>
      <c r="K187" s="236"/>
      <c r="L187" s="236">
        <v>0.2</v>
      </c>
      <c r="M187" s="172">
        <f t="shared" si="4"/>
        <v>0.2</v>
      </c>
      <c r="O187" s="218"/>
      <c r="P187" s="220"/>
    </row>
    <row r="188" spans="1:17" s="219" customFormat="1" ht="12.5" customHeight="1" x14ac:dyDescent="0.25">
      <c r="A188" s="224" t="s">
        <v>81</v>
      </c>
      <c r="B188" s="229" t="s">
        <v>93</v>
      </c>
      <c r="C188" s="230" t="s">
        <v>41</v>
      </c>
      <c r="D188" s="260" t="s">
        <v>112</v>
      </c>
      <c r="E188" s="231" t="s">
        <v>73</v>
      </c>
      <c r="F188" s="233" t="s">
        <v>779</v>
      </c>
      <c r="G188" s="233" t="s">
        <v>780</v>
      </c>
      <c r="H188" s="233" t="s">
        <v>225</v>
      </c>
      <c r="I188" s="242"/>
      <c r="J188" s="236"/>
      <c r="K188" s="236"/>
      <c r="L188" s="236">
        <v>0.3</v>
      </c>
      <c r="M188" s="172">
        <f t="shared" si="4"/>
        <v>0.3</v>
      </c>
      <c r="O188" s="218"/>
      <c r="P188" s="220"/>
    </row>
    <row r="189" spans="1:17" s="219" customFormat="1" ht="12.75" customHeight="1" x14ac:dyDescent="0.25">
      <c r="A189" s="224" t="s">
        <v>81</v>
      </c>
      <c r="B189" s="229" t="s">
        <v>93</v>
      </c>
      <c r="C189" s="230" t="s">
        <v>41</v>
      </c>
      <c r="D189" s="260" t="s">
        <v>112</v>
      </c>
      <c r="E189" s="231" t="s">
        <v>73</v>
      </c>
      <c r="F189" s="233" t="s">
        <v>473</v>
      </c>
      <c r="G189" s="233" t="s">
        <v>308</v>
      </c>
      <c r="H189" s="233" t="s">
        <v>225</v>
      </c>
      <c r="I189" s="242"/>
      <c r="J189" s="236"/>
      <c r="K189" s="236"/>
      <c r="L189" s="236">
        <v>0.2</v>
      </c>
      <c r="M189" s="172">
        <f t="shared" si="4"/>
        <v>0.2</v>
      </c>
      <c r="O189" s="218"/>
      <c r="P189" s="220"/>
    </row>
    <row r="190" spans="1:17" ht="15.75" customHeight="1" x14ac:dyDescent="0.25">
      <c r="A190" s="224" t="s">
        <v>81</v>
      </c>
      <c r="B190" s="229" t="s">
        <v>93</v>
      </c>
      <c r="C190" s="230" t="s">
        <v>41</v>
      </c>
      <c r="D190" s="248" t="s">
        <v>52</v>
      </c>
      <c r="E190" s="231" t="s">
        <v>13</v>
      </c>
      <c r="F190" s="232" t="s">
        <v>53</v>
      </c>
      <c r="G190" s="233" t="s">
        <v>593</v>
      </c>
      <c r="H190" s="233" t="s">
        <v>225</v>
      </c>
      <c r="I190" s="242"/>
      <c r="J190" s="236"/>
      <c r="K190" s="236"/>
      <c r="L190" s="236">
        <v>0.25</v>
      </c>
      <c r="M190" s="172">
        <f t="shared" si="4"/>
        <v>0.25</v>
      </c>
      <c r="O190" s="172"/>
      <c r="P190" s="186"/>
      <c r="Q190" s="180" t="s">
        <v>154</v>
      </c>
    </row>
    <row r="191" spans="1:17" ht="15.75" customHeight="1" x14ac:dyDescent="0.25">
      <c r="A191" s="224" t="s">
        <v>81</v>
      </c>
      <c r="B191" s="229" t="s">
        <v>93</v>
      </c>
      <c r="C191" s="230" t="s">
        <v>41</v>
      </c>
      <c r="D191" s="248" t="s">
        <v>52</v>
      </c>
      <c r="E191" s="231" t="s">
        <v>21</v>
      </c>
      <c r="F191" s="232" t="s">
        <v>597</v>
      </c>
      <c r="G191" s="233" t="s">
        <v>598</v>
      </c>
      <c r="H191" s="233" t="s">
        <v>225</v>
      </c>
      <c r="I191" s="242"/>
      <c r="J191" s="236"/>
      <c r="K191" s="236"/>
      <c r="L191" s="236">
        <v>0.25</v>
      </c>
      <c r="M191" s="172">
        <f t="shared" si="4"/>
        <v>0.25</v>
      </c>
      <c r="O191" s="172"/>
      <c r="P191" s="186"/>
    </row>
    <row r="192" spans="1:17" ht="25" customHeight="1" x14ac:dyDescent="0.25">
      <c r="A192" s="224" t="s">
        <v>81</v>
      </c>
      <c r="B192" s="229" t="s">
        <v>93</v>
      </c>
      <c r="C192" s="230" t="s">
        <v>41</v>
      </c>
      <c r="D192" s="248" t="s">
        <v>52</v>
      </c>
      <c r="E192" s="231" t="s">
        <v>73</v>
      </c>
      <c r="F192" s="232" t="s">
        <v>602</v>
      </c>
      <c r="G192" s="233" t="s">
        <v>601</v>
      </c>
      <c r="H192" s="233" t="s">
        <v>225</v>
      </c>
      <c r="I192" s="242"/>
      <c r="J192" s="236"/>
      <c r="K192" s="236"/>
      <c r="L192" s="236">
        <v>0.2</v>
      </c>
      <c r="M192" s="172">
        <f t="shared" si="4"/>
        <v>0.2</v>
      </c>
      <c r="O192" s="172"/>
      <c r="P192" s="186"/>
    </row>
    <row r="193" spans="1:17" s="219" customFormat="1" ht="25" customHeight="1" x14ac:dyDescent="0.25">
      <c r="A193" s="224" t="s">
        <v>81</v>
      </c>
      <c r="B193" s="229" t="s">
        <v>93</v>
      </c>
      <c r="C193" s="230" t="s">
        <v>41</v>
      </c>
      <c r="D193" s="230" t="s">
        <v>48</v>
      </c>
      <c r="E193" s="231" t="s">
        <v>13</v>
      </c>
      <c r="F193" s="233" t="s">
        <v>875</v>
      </c>
      <c r="G193" s="381" t="s">
        <v>808</v>
      </c>
      <c r="H193" s="233" t="s">
        <v>225</v>
      </c>
      <c r="I193" s="242"/>
      <c r="J193" s="236"/>
      <c r="K193" s="236"/>
      <c r="L193" s="236">
        <v>0.25</v>
      </c>
      <c r="M193" s="172">
        <f t="shared" si="4"/>
        <v>0.25</v>
      </c>
      <c r="O193" s="218"/>
      <c r="P193" s="220"/>
      <c r="Q193" s="219" t="s">
        <v>154</v>
      </c>
    </row>
    <row r="194" spans="1:17" s="219" customFormat="1" ht="25.5" customHeight="1" x14ac:dyDescent="0.25">
      <c r="A194" s="224" t="s">
        <v>81</v>
      </c>
      <c r="B194" s="229" t="s">
        <v>93</v>
      </c>
      <c r="C194" s="230" t="s">
        <v>41</v>
      </c>
      <c r="D194" s="279" t="s">
        <v>48</v>
      </c>
      <c r="E194" s="231" t="s">
        <v>73</v>
      </c>
      <c r="F194" s="233" t="s">
        <v>771</v>
      </c>
      <c r="G194" s="233" t="s">
        <v>685</v>
      </c>
      <c r="H194" s="233" t="s">
        <v>225</v>
      </c>
      <c r="I194" s="242"/>
      <c r="J194" s="236"/>
      <c r="K194" s="236"/>
      <c r="L194" s="236">
        <v>0.2</v>
      </c>
      <c r="M194" s="172">
        <f t="shared" si="4"/>
        <v>0.2</v>
      </c>
      <c r="O194" s="218"/>
      <c r="P194" s="220"/>
    </row>
    <row r="195" spans="1:17" ht="12.75" customHeight="1" x14ac:dyDescent="0.25">
      <c r="A195" s="224" t="s">
        <v>81</v>
      </c>
      <c r="B195" s="229" t="s">
        <v>93</v>
      </c>
      <c r="C195" s="252" t="s">
        <v>41</v>
      </c>
      <c r="D195" s="253" t="s">
        <v>59</v>
      </c>
      <c r="E195" s="253" t="s">
        <v>40</v>
      </c>
      <c r="F195" s="254" t="s">
        <v>40</v>
      </c>
      <c r="G195" s="255"/>
      <c r="H195" s="256"/>
      <c r="I195" s="257"/>
      <c r="J195" s="174"/>
      <c r="K195" s="174"/>
      <c r="L195" s="174">
        <f>SUM(L169:L194)</f>
        <v>5.0500000000000007</v>
      </c>
      <c r="M195" s="175">
        <f t="shared" si="4"/>
        <v>5.0500000000000007</v>
      </c>
      <c r="O195" s="175"/>
      <c r="P195" s="188"/>
    </row>
    <row r="196" spans="1:17" ht="12.75" customHeight="1" x14ac:dyDescent="0.25">
      <c r="A196" s="224" t="s">
        <v>81</v>
      </c>
      <c r="B196" s="267" t="s">
        <v>93</v>
      </c>
      <c r="C196" s="268" t="s">
        <v>60</v>
      </c>
      <c r="D196" s="268" t="s">
        <v>40</v>
      </c>
      <c r="E196" s="268" t="s">
        <v>40</v>
      </c>
      <c r="F196" s="254" t="s">
        <v>40</v>
      </c>
      <c r="G196" s="255"/>
      <c r="H196" s="269"/>
      <c r="I196" s="270">
        <f>I168</f>
        <v>0.5</v>
      </c>
      <c r="J196" s="271">
        <f>J168</f>
        <v>0.90000000000000013</v>
      </c>
      <c r="K196" s="271">
        <f>K168</f>
        <v>0.85000000000000009</v>
      </c>
      <c r="L196" s="271">
        <f>L195</f>
        <v>5.0500000000000007</v>
      </c>
      <c r="M196" s="272">
        <f t="shared" si="4"/>
        <v>7.3000000000000007</v>
      </c>
      <c r="O196" s="189"/>
      <c r="P196" s="190"/>
    </row>
    <row r="197" spans="1:17" ht="12.75" customHeight="1" x14ac:dyDescent="0.25">
      <c r="A197" s="224" t="s">
        <v>81</v>
      </c>
      <c r="B197" s="234" t="s">
        <v>526</v>
      </c>
      <c r="C197" s="231" t="s">
        <v>11</v>
      </c>
      <c r="D197" s="231" t="s">
        <v>95</v>
      </c>
      <c r="E197" s="231" t="s">
        <v>13</v>
      </c>
      <c r="F197" s="232" t="s">
        <v>96</v>
      </c>
      <c r="G197" s="233" t="s">
        <v>417</v>
      </c>
      <c r="H197" s="233" t="s">
        <v>226</v>
      </c>
      <c r="I197" s="242"/>
      <c r="J197" s="236"/>
      <c r="K197" s="236">
        <v>1.4999999999999999E-2</v>
      </c>
      <c r="L197" s="236"/>
      <c r="M197" s="172">
        <f t="shared" si="4"/>
        <v>1.4999999999999999E-2</v>
      </c>
      <c r="O197" s="172"/>
      <c r="P197" s="186"/>
    </row>
    <row r="198" spans="1:17" ht="12.65" customHeight="1" x14ac:dyDescent="0.25">
      <c r="A198" s="224" t="s">
        <v>81</v>
      </c>
      <c r="B198" s="229" t="s">
        <v>526</v>
      </c>
      <c r="C198" s="230" t="s">
        <v>11</v>
      </c>
      <c r="D198" s="231" t="s">
        <v>411</v>
      </c>
      <c r="E198" s="231" t="s">
        <v>73</v>
      </c>
      <c r="F198" s="232" t="s">
        <v>418</v>
      </c>
      <c r="G198" s="233" t="s">
        <v>417</v>
      </c>
      <c r="H198" s="233" t="s">
        <v>226</v>
      </c>
      <c r="I198" s="242"/>
      <c r="J198" s="236"/>
      <c r="K198" s="236">
        <v>0.05</v>
      </c>
      <c r="L198" s="236"/>
      <c r="M198" s="172">
        <f t="shared" si="4"/>
        <v>0.05</v>
      </c>
      <c r="O198" s="172"/>
      <c r="P198" s="186"/>
    </row>
    <row r="199" spans="1:17" ht="12.65" customHeight="1" x14ac:dyDescent="0.25">
      <c r="A199" s="224" t="s">
        <v>81</v>
      </c>
      <c r="B199" s="229" t="s">
        <v>526</v>
      </c>
      <c r="C199" s="230" t="s">
        <v>11</v>
      </c>
      <c r="D199" s="231" t="s">
        <v>411</v>
      </c>
      <c r="E199" s="231" t="s">
        <v>73</v>
      </c>
      <c r="F199" s="232" t="s">
        <v>754</v>
      </c>
      <c r="G199" s="233" t="s">
        <v>417</v>
      </c>
      <c r="H199" s="233" t="s">
        <v>226</v>
      </c>
      <c r="I199" s="242"/>
      <c r="J199" s="236"/>
      <c r="K199" s="236">
        <v>0.05</v>
      </c>
      <c r="L199" s="236"/>
      <c r="M199" s="172">
        <f t="shared" si="4"/>
        <v>0.05</v>
      </c>
      <c r="O199" s="172"/>
      <c r="P199" s="186"/>
    </row>
    <row r="200" spans="1:17" ht="12.75" customHeight="1" x14ac:dyDescent="0.25">
      <c r="A200" s="224" t="s">
        <v>81</v>
      </c>
      <c r="B200" s="229" t="s">
        <v>526</v>
      </c>
      <c r="C200" s="230" t="s">
        <v>11</v>
      </c>
      <c r="D200" s="231" t="s">
        <v>61</v>
      </c>
      <c r="E200" s="231" t="s">
        <v>13</v>
      </c>
      <c r="F200" s="232" t="s">
        <v>62</v>
      </c>
      <c r="G200" s="233" t="s">
        <v>417</v>
      </c>
      <c r="H200" s="233" t="s">
        <v>226</v>
      </c>
      <c r="I200" s="242"/>
      <c r="J200" s="236"/>
      <c r="K200" s="236">
        <v>0.02</v>
      </c>
      <c r="L200" s="236"/>
      <c r="M200" s="172">
        <f t="shared" ref="M200:M271" si="5">SUM(I200:L200)</f>
        <v>0.02</v>
      </c>
      <c r="O200" s="172"/>
      <c r="P200" s="186"/>
    </row>
    <row r="201" spans="1:17" ht="12.65" customHeight="1" x14ac:dyDescent="0.25">
      <c r="A201" s="224" t="s">
        <v>81</v>
      </c>
      <c r="B201" s="229" t="s">
        <v>526</v>
      </c>
      <c r="C201" s="230" t="s">
        <v>11</v>
      </c>
      <c r="D201" s="248" t="s">
        <v>240</v>
      </c>
      <c r="E201" s="231" t="s">
        <v>73</v>
      </c>
      <c r="F201" s="233" t="s">
        <v>340</v>
      </c>
      <c r="G201" s="233" t="s">
        <v>100</v>
      </c>
      <c r="H201" s="233" t="s">
        <v>178</v>
      </c>
      <c r="I201" s="242"/>
      <c r="J201" s="236">
        <v>0.05</v>
      </c>
      <c r="K201" s="236"/>
      <c r="L201" s="236"/>
      <c r="M201" s="172">
        <f t="shared" si="5"/>
        <v>0.05</v>
      </c>
      <c r="O201" s="172"/>
      <c r="P201" s="186"/>
    </row>
    <row r="202" spans="1:17" ht="12.75" customHeight="1" x14ac:dyDescent="0.25">
      <c r="A202" s="224" t="s">
        <v>81</v>
      </c>
      <c r="B202" s="229" t="s">
        <v>526</v>
      </c>
      <c r="C202" s="230" t="s">
        <v>11</v>
      </c>
      <c r="D202" s="248" t="s">
        <v>15</v>
      </c>
      <c r="E202" s="231" t="s">
        <v>21</v>
      </c>
      <c r="F202" s="375" t="s">
        <v>807</v>
      </c>
      <c r="G202" s="233" t="s">
        <v>417</v>
      </c>
      <c r="H202" s="233" t="s">
        <v>178</v>
      </c>
      <c r="I202" s="242"/>
      <c r="J202" s="236">
        <v>0.09</v>
      </c>
      <c r="K202" s="236"/>
      <c r="L202" s="236"/>
      <c r="M202" s="172">
        <f t="shared" si="5"/>
        <v>0.09</v>
      </c>
      <c r="O202" s="172"/>
      <c r="P202" s="186"/>
    </row>
    <row r="203" spans="1:17" ht="12.75" customHeight="1" x14ac:dyDescent="0.25">
      <c r="A203" s="224" t="s">
        <v>81</v>
      </c>
      <c r="B203" s="229" t="s">
        <v>526</v>
      </c>
      <c r="C203" s="230" t="s">
        <v>11</v>
      </c>
      <c r="D203" s="248" t="s">
        <v>343</v>
      </c>
      <c r="E203" s="231" t="s">
        <v>73</v>
      </c>
      <c r="F203" s="232" t="s">
        <v>429</v>
      </c>
      <c r="G203" s="233" t="s">
        <v>417</v>
      </c>
      <c r="H203" s="233" t="s">
        <v>226</v>
      </c>
      <c r="I203" s="242"/>
      <c r="J203" s="236"/>
      <c r="K203" s="236">
        <v>0.03</v>
      </c>
      <c r="L203" s="236"/>
      <c r="M203" s="172">
        <f t="shared" si="5"/>
        <v>0.03</v>
      </c>
      <c r="O203" s="172"/>
      <c r="P203" s="186"/>
    </row>
    <row r="204" spans="1:17" ht="12.75" customHeight="1" x14ac:dyDescent="0.25">
      <c r="A204" s="224" t="s">
        <v>81</v>
      </c>
      <c r="B204" s="229" t="s">
        <v>526</v>
      </c>
      <c r="C204" s="230" t="s">
        <v>11</v>
      </c>
      <c r="D204" s="231" t="s">
        <v>18</v>
      </c>
      <c r="E204" s="231" t="s">
        <v>21</v>
      </c>
      <c r="F204" s="232" t="s">
        <v>483</v>
      </c>
      <c r="G204" s="233" t="s">
        <v>417</v>
      </c>
      <c r="H204" s="233" t="s">
        <v>178</v>
      </c>
      <c r="I204" s="242"/>
      <c r="J204" s="236">
        <v>0.03</v>
      </c>
      <c r="K204" s="236"/>
      <c r="L204" s="236"/>
      <c r="M204" s="172">
        <f t="shared" si="5"/>
        <v>0.03</v>
      </c>
      <c r="O204" s="172"/>
      <c r="P204" s="186"/>
    </row>
    <row r="205" spans="1:17" ht="12.75" customHeight="1" x14ac:dyDescent="0.25">
      <c r="A205" s="224" t="s">
        <v>81</v>
      </c>
      <c r="B205" s="229" t="s">
        <v>526</v>
      </c>
      <c r="C205" s="230" t="s">
        <v>11</v>
      </c>
      <c r="D205" s="231" t="s">
        <v>18</v>
      </c>
      <c r="E205" s="231" t="s">
        <v>73</v>
      </c>
      <c r="F205" s="233" t="s">
        <v>370</v>
      </c>
      <c r="G205" s="233" t="s">
        <v>417</v>
      </c>
      <c r="H205" s="233" t="s">
        <v>226</v>
      </c>
      <c r="I205" s="242"/>
      <c r="J205" s="236"/>
      <c r="K205" s="236">
        <v>0.03</v>
      </c>
      <c r="L205" s="236"/>
      <c r="M205" s="172">
        <f t="shared" si="5"/>
        <v>0.03</v>
      </c>
      <c r="O205" s="172"/>
      <c r="P205" s="186"/>
    </row>
    <row r="206" spans="1:17" ht="12.75" customHeight="1" x14ac:dyDescent="0.25">
      <c r="A206" s="224" t="s">
        <v>81</v>
      </c>
      <c r="B206" s="229" t="s">
        <v>526</v>
      </c>
      <c r="C206" s="230" t="s">
        <v>11</v>
      </c>
      <c r="D206" s="231" t="s">
        <v>18</v>
      </c>
      <c r="E206" s="231" t="s">
        <v>73</v>
      </c>
      <c r="F206" s="233" t="s">
        <v>371</v>
      </c>
      <c r="G206" s="233" t="s">
        <v>417</v>
      </c>
      <c r="H206" s="233" t="s">
        <v>226</v>
      </c>
      <c r="I206" s="242"/>
      <c r="J206" s="236"/>
      <c r="K206" s="236">
        <v>0.03</v>
      </c>
      <c r="L206" s="236"/>
      <c r="M206" s="172">
        <f t="shared" si="5"/>
        <v>0.03</v>
      </c>
      <c r="O206" s="172"/>
      <c r="P206" s="186"/>
    </row>
    <row r="207" spans="1:17" ht="12.75" customHeight="1" x14ac:dyDescent="0.25">
      <c r="A207" s="224" t="s">
        <v>81</v>
      </c>
      <c r="B207" s="229" t="s">
        <v>526</v>
      </c>
      <c r="C207" s="230" t="s">
        <v>11</v>
      </c>
      <c r="D207" s="281" t="s">
        <v>466</v>
      </c>
      <c r="E207" s="279" t="s">
        <v>73</v>
      </c>
      <c r="F207" s="232" t="s">
        <v>468</v>
      </c>
      <c r="G207" s="233" t="s">
        <v>417</v>
      </c>
      <c r="H207" s="233" t="s">
        <v>226</v>
      </c>
      <c r="I207" s="242"/>
      <c r="J207" s="236"/>
      <c r="K207" s="236">
        <v>0.05</v>
      </c>
      <c r="L207" s="236"/>
      <c r="M207" s="172">
        <f>SUM(I207:L207)</f>
        <v>0.05</v>
      </c>
      <c r="O207" s="172"/>
      <c r="P207" s="186"/>
    </row>
    <row r="208" spans="1:17" ht="12.75" customHeight="1" x14ac:dyDescent="0.25">
      <c r="A208" s="224" t="s">
        <v>81</v>
      </c>
      <c r="B208" s="229" t="s">
        <v>526</v>
      </c>
      <c r="C208" s="230" t="s">
        <v>11</v>
      </c>
      <c r="D208" s="281" t="s">
        <v>466</v>
      </c>
      <c r="E208" s="279" t="s">
        <v>73</v>
      </c>
      <c r="F208" s="376" t="s">
        <v>819</v>
      </c>
      <c r="G208" s="375" t="s">
        <v>417</v>
      </c>
      <c r="H208" s="233" t="s">
        <v>226</v>
      </c>
      <c r="I208" s="242"/>
      <c r="J208" s="236"/>
      <c r="K208" s="382">
        <v>0.05</v>
      </c>
      <c r="L208" s="236"/>
      <c r="M208" s="172">
        <f t="shared" si="5"/>
        <v>0.05</v>
      </c>
      <c r="O208" s="172"/>
      <c r="P208" s="186"/>
    </row>
    <row r="209" spans="1:17" ht="12.75" customHeight="1" x14ac:dyDescent="0.25">
      <c r="A209" s="224" t="s">
        <v>81</v>
      </c>
      <c r="B209" s="229" t="s">
        <v>526</v>
      </c>
      <c r="C209" s="230" t="s">
        <v>11</v>
      </c>
      <c r="D209" s="281" t="s">
        <v>358</v>
      </c>
      <c r="E209" s="279" t="s">
        <v>13</v>
      </c>
      <c r="F209" s="232" t="s">
        <v>357</v>
      </c>
      <c r="G209" s="233" t="s">
        <v>688</v>
      </c>
      <c r="H209" s="233" t="s">
        <v>226</v>
      </c>
      <c r="I209" s="242"/>
      <c r="J209" s="236"/>
      <c r="K209" s="236">
        <v>0.02</v>
      </c>
      <c r="L209" s="236"/>
      <c r="M209" s="172">
        <f>SUM(I209:L209)</f>
        <v>0.02</v>
      </c>
      <c r="O209" s="172"/>
      <c r="P209" s="186"/>
    </row>
    <row r="210" spans="1:17" ht="25" customHeight="1" x14ac:dyDescent="0.25">
      <c r="A210" s="224" t="s">
        <v>81</v>
      </c>
      <c r="B210" s="229" t="s">
        <v>526</v>
      </c>
      <c r="C210" s="230" t="s">
        <v>11</v>
      </c>
      <c r="D210" s="281" t="s">
        <v>101</v>
      </c>
      <c r="E210" s="279" t="s">
        <v>13</v>
      </c>
      <c r="F210" s="232" t="s">
        <v>715</v>
      </c>
      <c r="G210" s="233" t="s">
        <v>716</v>
      </c>
      <c r="H210" s="233" t="s">
        <v>226</v>
      </c>
      <c r="I210" s="242"/>
      <c r="J210" s="236"/>
      <c r="K210" s="236">
        <v>0.1</v>
      </c>
      <c r="L210" s="236"/>
      <c r="M210" s="172">
        <f>SUM(I210:L210)</f>
        <v>0.1</v>
      </c>
      <c r="O210" s="172"/>
      <c r="P210" s="186"/>
    </row>
    <row r="211" spans="1:17" ht="25" customHeight="1" x14ac:dyDescent="0.25">
      <c r="A211" s="224" t="s">
        <v>81</v>
      </c>
      <c r="B211" s="229" t="s">
        <v>526</v>
      </c>
      <c r="C211" s="230" t="s">
        <v>11</v>
      </c>
      <c r="D211" s="281" t="s">
        <v>101</v>
      </c>
      <c r="E211" s="279" t="s">
        <v>73</v>
      </c>
      <c r="F211" s="376" t="s">
        <v>816</v>
      </c>
      <c r="G211" s="375" t="s">
        <v>716</v>
      </c>
      <c r="H211" s="233" t="s">
        <v>226</v>
      </c>
      <c r="I211" s="242"/>
      <c r="J211" s="236"/>
      <c r="K211" s="382">
        <v>0.1</v>
      </c>
      <c r="L211" s="236"/>
      <c r="M211" s="172">
        <f>SUM(I211:L211)</f>
        <v>0.1</v>
      </c>
      <c r="O211" s="172"/>
      <c r="P211" s="186"/>
    </row>
    <row r="212" spans="1:17" ht="25" customHeight="1" x14ac:dyDescent="0.25">
      <c r="A212" s="224" t="s">
        <v>81</v>
      </c>
      <c r="B212" s="229" t="s">
        <v>526</v>
      </c>
      <c r="C212" s="230" t="s">
        <v>11</v>
      </c>
      <c r="D212" s="281" t="s">
        <v>101</v>
      </c>
      <c r="E212" s="279" t="s">
        <v>73</v>
      </c>
      <c r="F212" s="376" t="s">
        <v>816</v>
      </c>
      <c r="G212" s="375" t="s">
        <v>817</v>
      </c>
      <c r="H212" s="233" t="s">
        <v>226</v>
      </c>
      <c r="I212" s="242"/>
      <c r="J212" s="236"/>
      <c r="K212" s="382">
        <v>0.05</v>
      </c>
      <c r="L212" s="236"/>
      <c r="M212" s="172">
        <f>SUM(I212:L212)</f>
        <v>0.05</v>
      </c>
      <c r="O212" s="172"/>
      <c r="P212" s="186"/>
    </row>
    <row r="213" spans="1:17" ht="25" customHeight="1" x14ac:dyDescent="0.25">
      <c r="A213" s="224" t="s">
        <v>81</v>
      </c>
      <c r="B213" s="229" t="s">
        <v>526</v>
      </c>
      <c r="C213" s="230" t="s">
        <v>11</v>
      </c>
      <c r="D213" s="281" t="s">
        <v>101</v>
      </c>
      <c r="E213" s="279" t="s">
        <v>73</v>
      </c>
      <c r="F213" s="376" t="s">
        <v>818</v>
      </c>
      <c r="G213" s="375" t="s">
        <v>817</v>
      </c>
      <c r="H213" s="233" t="s">
        <v>226</v>
      </c>
      <c r="I213" s="242"/>
      <c r="J213" s="236"/>
      <c r="K213" s="382">
        <v>0.05</v>
      </c>
      <c r="L213" s="236"/>
      <c r="M213" s="172">
        <f t="shared" si="5"/>
        <v>0.05</v>
      </c>
      <c r="O213" s="172"/>
      <c r="P213" s="186"/>
    </row>
    <row r="214" spans="1:17" ht="12.75" customHeight="1" x14ac:dyDescent="0.25">
      <c r="A214" s="224" t="s">
        <v>81</v>
      </c>
      <c r="B214" s="229" t="s">
        <v>526</v>
      </c>
      <c r="C214" s="230" t="s">
        <v>11</v>
      </c>
      <c r="D214" s="231" t="s">
        <v>104</v>
      </c>
      <c r="E214" s="231" t="s">
        <v>13</v>
      </c>
      <c r="F214" s="232" t="s">
        <v>341</v>
      </c>
      <c r="G214" s="233" t="s">
        <v>417</v>
      </c>
      <c r="H214" s="233" t="s">
        <v>226</v>
      </c>
      <c r="I214" s="242"/>
      <c r="J214" s="236"/>
      <c r="K214" s="236">
        <v>0.01</v>
      </c>
      <c r="L214" s="236"/>
      <c r="M214" s="172">
        <f t="shared" si="5"/>
        <v>0.01</v>
      </c>
      <c r="O214" s="172"/>
      <c r="P214" s="186"/>
    </row>
    <row r="215" spans="1:17" ht="12.75" customHeight="1" x14ac:dyDescent="0.25">
      <c r="A215" s="224" t="s">
        <v>81</v>
      </c>
      <c r="B215" s="229" t="s">
        <v>526</v>
      </c>
      <c r="C215" s="230" t="s">
        <v>11</v>
      </c>
      <c r="D215" s="230" t="s">
        <v>104</v>
      </c>
      <c r="E215" s="231" t="s">
        <v>73</v>
      </c>
      <c r="F215" s="232" t="s">
        <v>105</v>
      </c>
      <c r="G215" s="233" t="s">
        <v>417</v>
      </c>
      <c r="H215" s="233" t="s">
        <v>226</v>
      </c>
      <c r="I215" s="242"/>
      <c r="J215" s="236"/>
      <c r="K215" s="236">
        <v>0.01</v>
      </c>
      <c r="L215" s="236"/>
      <c r="M215" s="172">
        <f t="shared" si="5"/>
        <v>0.01</v>
      </c>
      <c r="O215" s="172"/>
      <c r="P215" s="186"/>
    </row>
    <row r="216" spans="1:17" ht="12.75" customHeight="1" x14ac:dyDescent="0.25">
      <c r="A216" s="224" t="s">
        <v>81</v>
      </c>
      <c r="B216" s="229" t="s">
        <v>526</v>
      </c>
      <c r="C216" s="243" t="s">
        <v>11</v>
      </c>
      <c r="D216" s="281" t="s">
        <v>27</v>
      </c>
      <c r="E216" s="231" t="s">
        <v>25</v>
      </c>
      <c r="F216" s="232" t="s">
        <v>185</v>
      </c>
      <c r="G216" s="233" t="s">
        <v>475</v>
      </c>
      <c r="H216" s="233" t="s">
        <v>226</v>
      </c>
      <c r="I216" s="242"/>
      <c r="J216" s="236"/>
      <c r="K216" s="236">
        <v>0.15</v>
      </c>
      <c r="L216" s="236"/>
      <c r="M216" s="172">
        <f t="shared" si="5"/>
        <v>0.15</v>
      </c>
      <c r="O216" s="172"/>
      <c r="P216" s="186"/>
    </row>
    <row r="217" spans="1:17" ht="12.75" customHeight="1" x14ac:dyDescent="0.25">
      <c r="A217" s="224" t="s">
        <v>81</v>
      </c>
      <c r="B217" s="229" t="s">
        <v>526</v>
      </c>
      <c r="C217" s="230" t="s">
        <v>11</v>
      </c>
      <c r="D217" s="243" t="s">
        <v>29</v>
      </c>
      <c r="E217" s="231" t="s">
        <v>73</v>
      </c>
      <c r="F217" s="232" t="s">
        <v>106</v>
      </c>
      <c r="G217" s="233" t="s">
        <v>417</v>
      </c>
      <c r="H217" s="233" t="s">
        <v>178</v>
      </c>
      <c r="I217" s="242"/>
      <c r="J217" s="236">
        <v>0.06</v>
      </c>
      <c r="K217" s="236"/>
      <c r="L217" s="236"/>
      <c r="M217" s="172">
        <f t="shared" si="5"/>
        <v>0.06</v>
      </c>
      <c r="O217" s="172"/>
      <c r="P217" s="186"/>
    </row>
    <row r="218" spans="1:17" ht="37.5" customHeight="1" x14ac:dyDescent="0.25">
      <c r="A218" s="224" t="s">
        <v>81</v>
      </c>
      <c r="B218" s="229" t="s">
        <v>526</v>
      </c>
      <c r="C218" s="230" t="s">
        <v>11</v>
      </c>
      <c r="D218" s="231" t="s">
        <v>33</v>
      </c>
      <c r="E218" s="231" t="s">
        <v>25</v>
      </c>
      <c r="F218" s="232" t="s">
        <v>320</v>
      </c>
      <c r="G218" s="233" t="s">
        <v>463</v>
      </c>
      <c r="H218" s="233" t="s">
        <v>150</v>
      </c>
      <c r="I218" s="242">
        <v>0.2</v>
      </c>
      <c r="J218" s="236"/>
      <c r="K218" s="236"/>
      <c r="L218" s="236"/>
      <c r="M218" s="172">
        <f t="shared" si="5"/>
        <v>0.2</v>
      </c>
      <c r="O218" s="172"/>
      <c r="P218" s="186"/>
    </row>
    <row r="219" spans="1:17" ht="25" customHeight="1" x14ac:dyDescent="0.25">
      <c r="A219" s="224" t="s">
        <v>81</v>
      </c>
      <c r="B219" s="229" t="s">
        <v>526</v>
      </c>
      <c r="C219" s="230" t="s">
        <v>11</v>
      </c>
      <c r="D219" s="231" t="s">
        <v>33</v>
      </c>
      <c r="E219" s="231" t="s">
        <v>25</v>
      </c>
      <c r="F219" s="232" t="s">
        <v>320</v>
      </c>
      <c r="G219" s="233" t="s">
        <v>354</v>
      </c>
      <c r="H219" s="233" t="s">
        <v>150</v>
      </c>
      <c r="I219" s="242">
        <v>0.1</v>
      </c>
      <c r="J219" s="236"/>
      <c r="K219" s="236"/>
      <c r="L219" s="236"/>
      <c r="M219" s="172">
        <f t="shared" si="5"/>
        <v>0.1</v>
      </c>
      <c r="O219" s="172"/>
      <c r="P219" s="186"/>
      <c r="Q219" s="180" t="s">
        <v>156</v>
      </c>
    </row>
    <row r="220" spans="1:17" ht="37.5" customHeight="1" x14ac:dyDescent="0.25">
      <c r="A220" s="224" t="s">
        <v>81</v>
      </c>
      <c r="B220" s="229" t="s">
        <v>526</v>
      </c>
      <c r="C220" s="230" t="s">
        <v>11</v>
      </c>
      <c r="D220" s="231" t="s">
        <v>33</v>
      </c>
      <c r="E220" s="231" t="s">
        <v>87</v>
      </c>
      <c r="F220" s="232" t="s">
        <v>350</v>
      </c>
      <c r="G220" s="233" t="s">
        <v>406</v>
      </c>
      <c r="H220" s="233" t="s">
        <v>150</v>
      </c>
      <c r="I220" s="242">
        <v>0.8</v>
      </c>
      <c r="J220" s="236"/>
      <c r="K220" s="236"/>
      <c r="L220" s="236"/>
      <c r="M220" s="172">
        <f t="shared" si="5"/>
        <v>0.8</v>
      </c>
      <c r="O220" s="172"/>
      <c r="P220" s="186"/>
    </row>
    <row r="221" spans="1:17" ht="37.5" customHeight="1" x14ac:dyDescent="0.25">
      <c r="A221" s="224" t="s">
        <v>81</v>
      </c>
      <c r="B221" s="229" t="s">
        <v>526</v>
      </c>
      <c r="C221" s="230" t="s">
        <v>11</v>
      </c>
      <c r="D221" s="231" t="s">
        <v>33</v>
      </c>
      <c r="E221" s="231" t="s">
        <v>87</v>
      </c>
      <c r="F221" s="232" t="s">
        <v>350</v>
      </c>
      <c r="G221" s="233" t="s">
        <v>407</v>
      </c>
      <c r="H221" s="233" t="s">
        <v>150</v>
      </c>
      <c r="I221" s="242">
        <v>0.2</v>
      </c>
      <c r="J221" s="236"/>
      <c r="K221" s="236"/>
      <c r="L221" s="236"/>
      <c r="M221" s="172">
        <f t="shared" si="5"/>
        <v>0.2</v>
      </c>
      <c r="O221" s="172"/>
      <c r="P221" s="186"/>
    </row>
    <row r="222" spans="1:17" ht="25" customHeight="1" x14ac:dyDescent="0.25">
      <c r="A222" s="224" t="s">
        <v>81</v>
      </c>
      <c r="B222" s="229" t="s">
        <v>526</v>
      </c>
      <c r="C222" s="230" t="s">
        <v>11</v>
      </c>
      <c r="D222" s="231" t="s">
        <v>33</v>
      </c>
      <c r="E222" s="231" t="s">
        <v>87</v>
      </c>
      <c r="F222" s="232" t="s">
        <v>380</v>
      </c>
      <c r="G222" s="233" t="s">
        <v>381</v>
      </c>
      <c r="H222" s="233" t="s">
        <v>150</v>
      </c>
      <c r="I222" s="242">
        <v>0.75</v>
      </c>
      <c r="J222" s="236"/>
      <c r="K222" s="236"/>
      <c r="L222" s="236"/>
      <c r="M222" s="172">
        <f t="shared" si="5"/>
        <v>0.75</v>
      </c>
      <c r="O222" s="172"/>
      <c r="P222" s="186"/>
    </row>
    <row r="223" spans="1:17" ht="25" customHeight="1" x14ac:dyDescent="0.25">
      <c r="A223" s="224" t="s">
        <v>81</v>
      </c>
      <c r="B223" s="229" t="s">
        <v>526</v>
      </c>
      <c r="C223" s="230" t="s">
        <v>11</v>
      </c>
      <c r="D223" s="231" t="s">
        <v>33</v>
      </c>
      <c r="E223" s="231" t="s">
        <v>21</v>
      </c>
      <c r="F223" s="232" t="s">
        <v>835</v>
      </c>
      <c r="G223" s="233" t="s">
        <v>834</v>
      </c>
      <c r="H223" s="233" t="s">
        <v>178</v>
      </c>
      <c r="I223" s="242"/>
      <c r="J223" s="236">
        <v>0.2</v>
      </c>
      <c r="K223" s="236"/>
      <c r="L223" s="236"/>
      <c r="M223" s="172">
        <f>SUM(I223:L223)</f>
        <v>0.2</v>
      </c>
      <c r="O223" s="172"/>
      <c r="P223" s="186"/>
    </row>
    <row r="224" spans="1:17" ht="12.75" customHeight="1" x14ac:dyDescent="0.25">
      <c r="A224" s="224" t="s">
        <v>81</v>
      </c>
      <c r="B224" s="229" t="s">
        <v>526</v>
      </c>
      <c r="C224" s="230" t="s">
        <v>11</v>
      </c>
      <c r="D224" s="231" t="s">
        <v>33</v>
      </c>
      <c r="E224" s="231" t="s">
        <v>21</v>
      </c>
      <c r="F224" s="232" t="s">
        <v>107</v>
      </c>
      <c r="G224" s="233" t="s">
        <v>417</v>
      </c>
      <c r="H224" s="233" t="s">
        <v>178</v>
      </c>
      <c r="I224" s="242"/>
      <c r="J224" s="236">
        <v>0.08</v>
      </c>
      <c r="K224" s="236"/>
      <c r="L224" s="236"/>
      <c r="M224" s="172">
        <f t="shared" si="5"/>
        <v>0.08</v>
      </c>
      <c r="O224" s="172"/>
      <c r="P224" s="186"/>
    </row>
    <row r="225" spans="1:16" ht="12.75" customHeight="1" x14ac:dyDescent="0.25">
      <c r="A225" s="224" t="s">
        <v>81</v>
      </c>
      <c r="B225" s="229" t="s">
        <v>526</v>
      </c>
      <c r="C225" s="230" t="s">
        <v>11</v>
      </c>
      <c r="D225" s="230" t="s">
        <v>33</v>
      </c>
      <c r="E225" s="230" t="s">
        <v>73</v>
      </c>
      <c r="F225" s="232" t="s">
        <v>732</v>
      </c>
      <c r="G225" s="233" t="s">
        <v>417</v>
      </c>
      <c r="H225" s="233" t="s">
        <v>226</v>
      </c>
      <c r="I225" s="242"/>
      <c r="J225" s="236"/>
      <c r="K225" s="236">
        <v>0.1</v>
      </c>
      <c r="L225" s="236"/>
      <c r="M225" s="172">
        <f>SUM(I225:L225)</f>
        <v>0.1</v>
      </c>
      <c r="O225" s="172"/>
      <c r="P225" s="186"/>
    </row>
    <row r="226" spans="1:16" ht="12.75" customHeight="1" x14ac:dyDescent="0.25">
      <c r="A226" s="224" t="s">
        <v>81</v>
      </c>
      <c r="B226" s="229" t="s">
        <v>526</v>
      </c>
      <c r="C226" s="230" t="s">
        <v>11</v>
      </c>
      <c r="D226" s="230" t="s">
        <v>33</v>
      </c>
      <c r="E226" s="230" t="s">
        <v>73</v>
      </c>
      <c r="F226" s="232" t="s">
        <v>108</v>
      </c>
      <c r="G226" s="233" t="s">
        <v>417</v>
      </c>
      <c r="H226" s="233" t="s">
        <v>178</v>
      </c>
      <c r="I226" s="242"/>
      <c r="J226" s="236">
        <v>0.12</v>
      </c>
      <c r="K226" s="236"/>
      <c r="L226" s="236"/>
      <c r="M226" s="172">
        <f t="shared" si="5"/>
        <v>0.12</v>
      </c>
      <c r="O226" s="172"/>
      <c r="P226" s="186"/>
    </row>
    <row r="227" spans="1:16" ht="12.75" customHeight="1" x14ac:dyDescent="0.25">
      <c r="A227" s="224" t="s">
        <v>81</v>
      </c>
      <c r="B227" s="229" t="s">
        <v>526</v>
      </c>
      <c r="C227" s="252" t="s">
        <v>11</v>
      </c>
      <c r="D227" s="253" t="s">
        <v>39</v>
      </c>
      <c r="E227" s="253" t="s">
        <v>40</v>
      </c>
      <c r="F227" s="254" t="s">
        <v>40</v>
      </c>
      <c r="G227" s="255"/>
      <c r="H227" s="256"/>
      <c r="I227" s="257">
        <f>SUM(I197:I226)</f>
        <v>2.0499999999999998</v>
      </c>
      <c r="J227" s="174">
        <f>SUM(J197:J226)</f>
        <v>0.63</v>
      </c>
      <c r="K227" s="174">
        <f>SUM(K197:K226)</f>
        <v>0.91500000000000015</v>
      </c>
      <c r="L227" s="174"/>
      <c r="M227" s="175">
        <f t="shared" si="5"/>
        <v>3.5949999999999998</v>
      </c>
      <c r="O227" s="175"/>
      <c r="P227" s="188"/>
    </row>
    <row r="228" spans="1:16" ht="12.75" customHeight="1" x14ac:dyDescent="0.25">
      <c r="A228" s="224" t="s">
        <v>81</v>
      </c>
      <c r="B228" s="229" t="s">
        <v>526</v>
      </c>
      <c r="C228" s="230" t="s">
        <v>41</v>
      </c>
      <c r="D228" s="231" t="s">
        <v>42</v>
      </c>
      <c r="E228" s="231" t="s">
        <v>25</v>
      </c>
      <c r="F228" s="232" t="s">
        <v>110</v>
      </c>
      <c r="G228" s="233" t="s">
        <v>100</v>
      </c>
      <c r="H228" s="233" t="s">
        <v>225</v>
      </c>
      <c r="I228" s="242"/>
      <c r="J228" s="236"/>
      <c r="K228" s="236"/>
      <c r="L228" s="236">
        <v>0.05</v>
      </c>
      <c r="M228" s="172">
        <f t="shared" si="5"/>
        <v>0.05</v>
      </c>
      <c r="O228" s="172"/>
      <c r="P228" s="186"/>
    </row>
    <row r="229" spans="1:16" ht="12.75" customHeight="1" x14ac:dyDescent="0.25">
      <c r="A229" s="224" t="s">
        <v>81</v>
      </c>
      <c r="B229" s="229" t="s">
        <v>526</v>
      </c>
      <c r="C229" s="230" t="s">
        <v>41</v>
      </c>
      <c r="D229" s="230" t="s">
        <v>42</v>
      </c>
      <c r="E229" s="231" t="s">
        <v>73</v>
      </c>
      <c r="F229" s="232" t="s">
        <v>111</v>
      </c>
      <c r="G229" s="233" t="s">
        <v>100</v>
      </c>
      <c r="H229" s="233" t="s">
        <v>225</v>
      </c>
      <c r="I229" s="242"/>
      <c r="J229" s="236"/>
      <c r="K229" s="236"/>
      <c r="L229" s="236">
        <v>0.12</v>
      </c>
      <c r="M229" s="172">
        <f t="shared" si="5"/>
        <v>0.12</v>
      </c>
      <c r="O229" s="172"/>
      <c r="P229" s="186"/>
    </row>
    <row r="230" spans="1:16" ht="12.75" customHeight="1" x14ac:dyDescent="0.25">
      <c r="A230" s="224" t="s">
        <v>81</v>
      </c>
      <c r="B230" s="229" t="s">
        <v>526</v>
      </c>
      <c r="C230" s="230" t="s">
        <v>41</v>
      </c>
      <c r="D230" s="231" t="s">
        <v>112</v>
      </c>
      <c r="E230" s="231" t="s">
        <v>73</v>
      </c>
      <c r="F230" s="232" t="s">
        <v>113</v>
      </c>
      <c r="G230" s="233" t="s">
        <v>100</v>
      </c>
      <c r="H230" s="233" t="s">
        <v>225</v>
      </c>
      <c r="I230" s="242"/>
      <c r="J230" s="236"/>
      <c r="K230" s="236"/>
      <c r="L230" s="236">
        <v>0.03</v>
      </c>
      <c r="M230" s="172">
        <f t="shared" si="5"/>
        <v>0.03</v>
      </c>
      <c r="O230" s="172"/>
      <c r="P230" s="186"/>
    </row>
    <row r="231" spans="1:16" ht="12.75" customHeight="1" x14ac:dyDescent="0.25">
      <c r="A231" s="224" t="s">
        <v>81</v>
      </c>
      <c r="B231" s="229" t="s">
        <v>526</v>
      </c>
      <c r="C231" s="230" t="s">
        <v>41</v>
      </c>
      <c r="D231" s="231" t="s">
        <v>54</v>
      </c>
      <c r="E231" s="231" t="s">
        <v>21</v>
      </c>
      <c r="F231" s="232" t="s">
        <v>640</v>
      </c>
      <c r="G231" s="233" t="s">
        <v>100</v>
      </c>
      <c r="H231" s="233" t="s">
        <v>225</v>
      </c>
      <c r="I231" s="242"/>
      <c r="J231" s="236"/>
      <c r="K231" s="236"/>
      <c r="L231" s="236">
        <v>4.4999999999999998E-2</v>
      </c>
      <c r="M231" s="172">
        <f>SUM(I231:L231)</f>
        <v>4.4999999999999998E-2</v>
      </c>
      <c r="O231" s="172"/>
      <c r="P231" s="186"/>
    </row>
    <row r="232" spans="1:16" ht="12.75" customHeight="1" x14ac:dyDescent="0.25">
      <c r="A232" s="224" t="s">
        <v>81</v>
      </c>
      <c r="B232" s="229" t="s">
        <v>526</v>
      </c>
      <c r="C232" s="230" t="s">
        <v>41</v>
      </c>
      <c r="D232" s="231" t="s">
        <v>54</v>
      </c>
      <c r="E232" s="231" t="s">
        <v>73</v>
      </c>
      <c r="F232" s="232" t="s">
        <v>702</v>
      </c>
      <c r="G232" s="233" t="s">
        <v>85</v>
      </c>
      <c r="H232" s="233" t="s">
        <v>225</v>
      </c>
      <c r="I232" s="242"/>
      <c r="J232" s="236"/>
      <c r="K232" s="236"/>
      <c r="L232" s="236">
        <v>0.4</v>
      </c>
      <c r="M232" s="172">
        <f>SUM(I232:L232)</f>
        <v>0.4</v>
      </c>
      <c r="O232" s="172"/>
      <c r="P232" s="186"/>
    </row>
    <row r="233" spans="1:16" ht="12.75" customHeight="1" x14ac:dyDescent="0.25">
      <c r="A233" s="224" t="s">
        <v>81</v>
      </c>
      <c r="B233" s="229" t="s">
        <v>526</v>
      </c>
      <c r="C233" s="230" t="s">
        <v>41</v>
      </c>
      <c r="D233" s="231" t="s">
        <v>322</v>
      </c>
      <c r="E233" s="231" t="s">
        <v>73</v>
      </c>
      <c r="F233" s="232" t="s">
        <v>652</v>
      </c>
      <c r="G233" s="233" t="s">
        <v>417</v>
      </c>
      <c r="H233" s="233" t="s">
        <v>225</v>
      </c>
      <c r="I233" s="242"/>
      <c r="J233" s="236"/>
      <c r="K233" s="236"/>
      <c r="L233" s="382">
        <v>0.05</v>
      </c>
      <c r="M233" s="172">
        <f t="shared" si="5"/>
        <v>0.05</v>
      </c>
      <c r="O233" s="172"/>
      <c r="P233" s="186"/>
    </row>
    <row r="234" spans="1:16" ht="12.75" customHeight="1" x14ac:dyDescent="0.25">
      <c r="A234" s="224" t="s">
        <v>81</v>
      </c>
      <c r="B234" s="229" t="s">
        <v>526</v>
      </c>
      <c r="C234" s="230" t="s">
        <v>41</v>
      </c>
      <c r="D234" s="231" t="s">
        <v>239</v>
      </c>
      <c r="E234" s="231" t="s">
        <v>73</v>
      </c>
      <c r="F234" s="232" t="s">
        <v>114</v>
      </c>
      <c r="G234" s="233" t="s">
        <v>100</v>
      </c>
      <c r="H234" s="233" t="s">
        <v>225</v>
      </c>
      <c r="I234" s="242"/>
      <c r="J234" s="236"/>
      <c r="K234" s="236"/>
      <c r="L234" s="236">
        <v>4.4999999999999998E-2</v>
      </c>
      <c r="M234" s="172">
        <f t="shared" si="5"/>
        <v>4.4999999999999998E-2</v>
      </c>
      <c r="O234" s="172"/>
      <c r="P234" s="186"/>
    </row>
    <row r="235" spans="1:16" ht="25" customHeight="1" x14ac:dyDescent="0.25">
      <c r="A235" s="224" t="s">
        <v>81</v>
      </c>
      <c r="B235" s="229" t="s">
        <v>526</v>
      </c>
      <c r="C235" s="230" t="s">
        <v>41</v>
      </c>
      <c r="D235" s="248" t="s">
        <v>43</v>
      </c>
      <c r="E235" s="231" t="s">
        <v>73</v>
      </c>
      <c r="F235" s="376" t="s">
        <v>822</v>
      </c>
      <c r="G235" s="233" t="s">
        <v>790</v>
      </c>
      <c r="H235" s="233" t="s">
        <v>225</v>
      </c>
      <c r="I235" s="242"/>
      <c r="J235" s="236"/>
      <c r="K235" s="236"/>
      <c r="L235" s="236">
        <v>0.05</v>
      </c>
      <c r="M235" s="172">
        <f t="shared" si="5"/>
        <v>0.05</v>
      </c>
      <c r="O235" s="172"/>
      <c r="P235" s="186"/>
    </row>
    <row r="236" spans="1:16" ht="12.75" customHeight="1" x14ac:dyDescent="0.25">
      <c r="A236" s="224" t="s">
        <v>81</v>
      </c>
      <c r="B236" s="229" t="s">
        <v>526</v>
      </c>
      <c r="C236" s="230" t="s">
        <v>41</v>
      </c>
      <c r="D236" s="231" t="s">
        <v>43</v>
      </c>
      <c r="E236" s="231" t="s">
        <v>73</v>
      </c>
      <c r="F236" s="232" t="s">
        <v>115</v>
      </c>
      <c r="G236" s="233" t="s">
        <v>417</v>
      </c>
      <c r="H236" s="233" t="s">
        <v>225</v>
      </c>
      <c r="I236" s="242"/>
      <c r="J236" s="236"/>
      <c r="K236" s="236"/>
      <c r="L236" s="236">
        <v>0.12</v>
      </c>
      <c r="M236" s="172">
        <f t="shared" si="5"/>
        <v>0.12</v>
      </c>
      <c r="O236" s="172"/>
      <c r="P236" s="186"/>
    </row>
    <row r="237" spans="1:16" ht="12.75" customHeight="1" x14ac:dyDescent="0.25">
      <c r="A237" s="224" t="s">
        <v>81</v>
      </c>
      <c r="B237" s="229" t="s">
        <v>526</v>
      </c>
      <c r="C237" s="230" t="s">
        <v>41</v>
      </c>
      <c r="D237" s="231" t="s">
        <v>302</v>
      </c>
      <c r="E237" s="231" t="s">
        <v>73</v>
      </c>
      <c r="F237" s="232" t="s">
        <v>335</v>
      </c>
      <c r="G237" s="233" t="s">
        <v>100</v>
      </c>
      <c r="H237" s="233" t="s">
        <v>225</v>
      </c>
      <c r="I237" s="242"/>
      <c r="J237" s="236"/>
      <c r="K237" s="236"/>
      <c r="L237" s="236">
        <v>0.03</v>
      </c>
      <c r="M237" s="172">
        <f t="shared" si="5"/>
        <v>0.03</v>
      </c>
      <c r="O237" s="172"/>
      <c r="P237" s="186"/>
    </row>
    <row r="238" spans="1:16" ht="12.75" customHeight="1" x14ac:dyDescent="0.25">
      <c r="A238" s="224" t="s">
        <v>81</v>
      </c>
      <c r="B238" s="229" t="s">
        <v>526</v>
      </c>
      <c r="C238" s="230" t="s">
        <v>41</v>
      </c>
      <c r="D238" s="231" t="s">
        <v>302</v>
      </c>
      <c r="E238" s="231" t="s">
        <v>73</v>
      </c>
      <c r="F238" s="232" t="s">
        <v>496</v>
      </c>
      <c r="G238" s="233" t="s">
        <v>100</v>
      </c>
      <c r="H238" s="233" t="s">
        <v>225</v>
      </c>
      <c r="I238" s="242"/>
      <c r="J238" s="236"/>
      <c r="K238" s="236"/>
      <c r="L238" s="236">
        <v>0.03</v>
      </c>
      <c r="M238" s="172">
        <f t="shared" si="5"/>
        <v>0.03</v>
      </c>
      <c r="O238" s="172"/>
      <c r="P238" s="186"/>
    </row>
    <row r="239" spans="1:16" ht="12.75" customHeight="1" x14ac:dyDescent="0.25">
      <c r="A239" s="224" t="s">
        <v>81</v>
      </c>
      <c r="B239" s="229" t="s">
        <v>526</v>
      </c>
      <c r="C239" s="230" t="s">
        <v>41</v>
      </c>
      <c r="D239" s="231" t="s">
        <v>302</v>
      </c>
      <c r="E239" s="231" t="s">
        <v>73</v>
      </c>
      <c r="F239" s="232" t="s">
        <v>497</v>
      </c>
      <c r="G239" s="233" t="s">
        <v>100</v>
      </c>
      <c r="H239" s="233" t="s">
        <v>225</v>
      </c>
      <c r="I239" s="242"/>
      <c r="J239" s="236"/>
      <c r="K239" s="236"/>
      <c r="L239" s="236">
        <v>0.03</v>
      </c>
      <c r="M239" s="172">
        <f t="shared" si="5"/>
        <v>0.03</v>
      </c>
      <c r="O239" s="172"/>
      <c r="P239" s="186"/>
    </row>
    <row r="240" spans="1:16" ht="12.75" customHeight="1" x14ac:dyDescent="0.25">
      <c r="A240" s="224" t="s">
        <v>81</v>
      </c>
      <c r="B240" s="229" t="s">
        <v>526</v>
      </c>
      <c r="C240" s="230" t="s">
        <v>41</v>
      </c>
      <c r="D240" s="231" t="s">
        <v>302</v>
      </c>
      <c r="E240" s="231" t="s">
        <v>73</v>
      </c>
      <c r="F240" s="232" t="s">
        <v>642</v>
      </c>
      <c r="G240" s="233" t="s">
        <v>100</v>
      </c>
      <c r="H240" s="233" t="s">
        <v>225</v>
      </c>
      <c r="I240" s="242"/>
      <c r="J240" s="236"/>
      <c r="K240" s="236"/>
      <c r="L240" s="236">
        <v>0.03</v>
      </c>
      <c r="M240" s="172">
        <f t="shared" si="5"/>
        <v>0.03</v>
      </c>
      <c r="O240" s="172"/>
      <c r="P240" s="186"/>
    </row>
    <row r="241" spans="1:16" ht="12.75" customHeight="1" x14ac:dyDescent="0.25">
      <c r="A241" s="224" t="s">
        <v>81</v>
      </c>
      <c r="B241" s="229" t="s">
        <v>526</v>
      </c>
      <c r="C241" s="230" t="s">
        <v>41</v>
      </c>
      <c r="D241" s="231" t="s">
        <v>302</v>
      </c>
      <c r="E241" s="231" t="s">
        <v>21</v>
      </c>
      <c r="F241" s="232" t="s">
        <v>641</v>
      </c>
      <c r="G241" s="233" t="s">
        <v>100</v>
      </c>
      <c r="H241" s="233" t="s">
        <v>225</v>
      </c>
      <c r="I241" s="242"/>
      <c r="J241" s="236"/>
      <c r="K241" s="236"/>
      <c r="L241" s="236">
        <v>0.03</v>
      </c>
      <c r="M241" s="172">
        <f t="shared" si="5"/>
        <v>0.03</v>
      </c>
      <c r="O241" s="172"/>
      <c r="P241" s="186"/>
    </row>
    <row r="242" spans="1:16" ht="12.75" customHeight="1" x14ac:dyDescent="0.25">
      <c r="A242" s="224" t="s">
        <v>81</v>
      </c>
      <c r="B242" s="229" t="s">
        <v>526</v>
      </c>
      <c r="C242" s="230" t="s">
        <v>41</v>
      </c>
      <c r="D242" s="231" t="s">
        <v>45</v>
      </c>
      <c r="E242" s="231" t="s">
        <v>73</v>
      </c>
      <c r="F242" s="232" t="s">
        <v>312</v>
      </c>
      <c r="G242" s="233" t="s">
        <v>100</v>
      </c>
      <c r="H242" s="233" t="s">
        <v>225</v>
      </c>
      <c r="I242" s="242"/>
      <c r="J242" s="236"/>
      <c r="K242" s="236"/>
      <c r="L242" s="236">
        <v>0.06</v>
      </c>
      <c r="M242" s="172">
        <f t="shared" si="5"/>
        <v>0.06</v>
      </c>
      <c r="O242" s="172"/>
      <c r="P242" s="186"/>
    </row>
    <row r="243" spans="1:16" ht="12.75" customHeight="1" x14ac:dyDescent="0.25">
      <c r="A243" s="224" t="s">
        <v>81</v>
      </c>
      <c r="B243" s="229" t="s">
        <v>526</v>
      </c>
      <c r="C243" s="230" t="s">
        <v>41</v>
      </c>
      <c r="D243" s="231" t="s">
        <v>84</v>
      </c>
      <c r="E243" s="231" t="s">
        <v>13</v>
      </c>
      <c r="F243" s="232" t="s">
        <v>313</v>
      </c>
      <c r="G243" s="233" t="s">
        <v>100</v>
      </c>
      <c r="H243" s="233" t="s">
        <v>225</v>
      </c>
      <c r="I243" s="242"/>
      <c r="J243" s="236"/>
      <c r="K243" s="236"/>
      <c r="L243" s="236">
        <v>0.05</v>
      </c>
      <c r="M243" s="172">
        <f t="shared" si="5"/>
        <v>0.05</v>
      </c>
      <c r="O243" s="172"/>
      <c r="P243" s="186"/>
    </row>
    <row r="244" spans="1:16" ht="12.75" customHeight="1" x14ac:dyDescent="0.25">
      <c r="A244" s="224" t="s">
        <v>81</v>
      </c>
      <c r="B244" s="229" t="s">
        <v>526</v>
      </c>
      <c r="C244" s="230" t="s">
        <v>41</v>
      </c>
      <c r="D244" s="231" t="s">
        <v>84</v>
      </c>
      <c r="E244" s="231" t="s">
        <v>21</v>
      </c>
      <c r="F244" s="232" t="s">
        <v>184</v>
      </c>
      <c r="G244" s="233" t="s">
        <v>100</v>
      </c>
      <c r="H244" s="233" t="s">
        <v>225</v>
      </c>
      <c r="I244" s="242"/>
      <c r="J244" s="236"/>
      <c r="K244" s="236"/>
      <c r="L244" s="236">
        <v>0.02</v>
      </c>
      <c r="M244" s="172">
        <f>SUM(I244:L244)</f>
        <v>0.02</v>
      </c>
      <c r="O244" s="172"/>
      <c r="P244" s="186"/>
    </row>
    <row r="245" spans="1:16" ht="12.75" customHeight="1" x14ac:dyDescent="0.25">
      <c r="A245" s="224" t="s">
        <v>81</v>
      </c>
      <c r="B245" s="229" t="s">
        <v>526</v>
      </c>
      <c r="C245" s="230" t="s">
        <v>41</v>
      </c>
      <c r="D245" s="231" t="s">
        <v>84</v>
      </c>
      <c r="E245" s="231" t="s">
        <v>73</v>
      </c>
      <c r="F245" s="232" t="s">
        <v>752</v>
      </c>
      <c r="G245" s="233" t="s">
        <v>100</v>
      </c>
      <c r="H245" s="233" t="s">
        <v>225</v>
      </c>
      <c r="I245" s="242"/>
      <c r="J245" s="236"/>
      <c r="K245" s="236"/>
      <c r="L245" s="236">
        <v>0.03</v>
      </c>
      <c r="M245" s="172">
        <f t="shared" si="5"/>
        <v>0.03</v>
      </c>
      <c r="O245" s="172"/>
      <c r="P245" s="186"/>
    </row>
    <row r="246" spans="1:16" ht="12.75" customHeight="1" x14ac:dyDescent="0.25">
      <c r="A246" s="224" t="s">
        <v>81</v>
      </c>
      <c r="B246" s="229" t="s">
        <v>526</v>
      </c>
      <c r="C246" s="230" t="s">
        <v>41</v>
      </c>
      <c r="D246" s="231" t="s">
        <v>48</v>
      </c>
      <c r="E246" s="231" t="s">
        <v>73</v>
      </c>
      <c r="F246" s="232" t="s">
        <v>116</v>
      </c>
      <c r="G246" s="233" t="s">
        <v>100</v>
      </c>
      <c r="H246" s="233" t="s">
        <v>225</v>
      </c>
      <c r="I246" s="242"/>
      <c r="J246" s="236"/>
      <c r="K246" s="236"/>
      <c r="L246" s="236">
        <v>0.12</v>
      </c>
      <c r="M246" s="172">
        <f>SUM(I246:L246)</f>
        <v>0.12</v>
      </c>
      <c r="O246" s="172"/>
      <c r="P246" s="186"/>
    </row>
    <row r="247" spans="1:16" ht="12.75" customHeight="1" x14ac:dyDescent="0.25">
      <c r="A247" s="224" t="s">
        <v>81</v>
      </c>
      <c r="B247" s="229" t="s">
        <v>526</v>
      </c>
      <c r="C247" s="230" t="s">
        <v>41</v>
      </c>
      <c r="D247" s="231" t="s">
        <v>48</v>
      </c>
      <c r="E247" s="231" t="s">
        <v>73</v>
      </c>
      <c r="F247" s="376" t="s">
        <v>810</v>
      </c>
      <c r="G247" s="375" t="s">
        <v>809</v>
      </c>
      <c r="H247" s="233" t="s">
        <v>225</v>
      </c>
      <c r="I247" s="242"/>
      <c r="J247" s="236"/>
      <c r="K247" s="236"/>
      <c r="L247" s="382">
        <v>0.2</v>
      </c>
      <c r="M247" s="172">
        <f t="shared" si="5"/>
        <v>0.2</v>
      </c>
      <c r="O247" s="172"/>
      <c r="P247" s="186"/>
    </row>
    <row r="248" spans="1:16" ht="12.75" customHeight="1" x14ac:dyDescent="0.25">
      <c r="A248" s="224" t="s">
        <v>81</v>
      </c>
      <c r="B248" s="229" t="s">
        <v>526</v>
      </c>
      <c r="C248" s="230" t="s">
        <v>41</v>
      </c>
      <c r="D248" s="231" t="s">
        <v>49</v>
      </c>
      <c r="E248" s="231" t="s">
        <v>73</v>
      </c>
      <c r="F248" s="232" t="s">
        <v>321</v>
      </c>
      <c r="G248" s="233" t="s">
        <v>766</v>
      </c>
      <c r="H248" s="233" t="s">
        <v>225</v>
      </c>
      <c r="I248" s="242"/>
      <c r="J248" s="236"/>
      <c r="K248" s="236"/>
      <c r="L248" s="236">
        <v>0.03</v>
      </c>
      <c r="M248" s="172">
        <f t="shared" si="5"/>
        <v>0.03</v>
      </c>
      <c r="O248" s="172"/>
      <c r="P248" s="186"/>
    </row>
    <row r="249" spans="1:16" ht="12.75" customHeight="1" x14ac:dyDescent="0.25">
      <c r="A249" s="224" t="s">
        <v>81</v>
      </c>
      <c r="B249" s="229" t="s">
        <v>526</v>
      </c>
      <c r="C249" s="230" t="s">
        <v>41</v>
      </c>
      <c r="D249" s="231" t="s">
        <v>49</v>
      </c>
      <c r="E249" s="231" t="s">
        <v>73</v>
      </c>
      <c r="F249" s="232" t="s">
        <v>395</v>
      </c>
      <c r="G249" s="233" t="s">
        <v>417</v>
      </c>
      <c r="H249" s="233" t="s">
        <v>225</v>
      </c>
      <c r="I249" s="242"/>
      <c r="J249" s="236"/>
      <c r="K249" s="236"/>
      <c r="L249" s="236">
        <v>0.03</v>
      </c>
      <c r="M249" s="172">
        <f t="shared" si="5"/>
        <v>0.03</v>
      </c>
      <c r="O249" s="172"/>
      <c r="P249" s="186"/>
    </row>
    <row r="250" spans="1:16" ht="12.75" customHeight="1" x14ac:dyDescent="0.25">
      <c r="A250" s="224" t="s">
        <v>81</v>
      </c>
      <c r="B250" s="229" t="s">
        <v>526</v>
      </c>
      <c r="C250" s="230" t="s">
        <v>41</v>
      </c>
      <c r="D250" s="231" t="s">
        <v>120</v>
      </c>
      <c r="E250" s="231" t="s">
        <v>73</v>
      </c>
      <c r="F250" s="232" t="s">
        <v>173</v>
      </c>
      <c r="G250" s="233" t="s">
        <v>417</v>
      </c>
      <c r="H250" s="233" t="s">
        <v>225</v>
      </c>
      <c r="I250" s="242"/>
      <c r="J250" s="236"/>
      <c r="K250" s="236"/>
      <c r="L250" s="236">
        <v>0.06</v>
      </c>
      <c r="M250" s="172">
        <f t="shared" si="5"/>
        <v>0.06</v>
      </c>
      <c r="O250" s="172"/>
      <c r="P250" s="186"/>
    </row>
    <row r="251" spans="1:16" ht="12.5" customHeight="1" x14ac:dyDescent="0.25">
      <c r="A251" s="224" t="s">
        <v>81</v>
      </c>
      <c r="B251" s="229" t="s">
        <v>526</v>
      </c>
      <c r="C251" s="230" t="s">
        <v>41</v>
      </c>
      <c r="D251" s="280" t="s">
        <v>52</v>
      </c>
      <c r="E251" s="280" t="s">
        <v>73</v>
      </c>
      <c r="F251" s="302" t="s">
        <v>121</v>
      </c>
      <c r="G251" s="264" t="s">
        <v>594</v>
      </c>
      <c r="H251" s="264" t="s">
        <v>225</v>
      </c>
      <c r="I251" s="265"/>
      <c r="J251" s="266"/>
      <c r="K251" s="266"/>
      <c r="L251" s="266">
        <v>0.03</v>
      </c>
      <c r="M251" s="176">
        <f t="shared" si="5"/>
        <v>0.03</v>
      </c>
      <c r="O251" s="172"/>
      <c r="P251" s="186"/>
    </row>
    <row r="252" spans="1:16" ht="12.5" customHeight="1" x14ac:dyDescent="0.25">
      <c r="A252" s="224" t="s">
        <v>81</v>
      </c>
      <c r="B252" s="229" t="s">
        <v>526</v>
      </c>
      <c r="C252" s="230" t="s">
        <v>41</v>
      </c>
      <c r="D252" s="231" t="s">
        <v>54</v>
      </c>
      <c r="E252" s="231" t="s">
        <v>73</v>
      </c>
      <c r="F252" s="232" t="s">
        <v>786</v>
      </c>
      <c r="G252" s="233" t="s">
        <v>100</v>
      </c>
      <c r="H252" s="233" t="s">
        <v>225</v>
      </c>
      <c r="I252" s="242"/>
      <c r="J252" s="236"/>
      <c r="K252" s="236"/>
      <c r="L252" s="236">
        <v>0.3</v>
      </c>
      <c r="M252" s="172">
        <f t="shared" si="5"/>
        <v>0.3</v>
      </c>
      <c r="O252" s="172"/>
      <c r="P252" s="186"/>
    </row>
    <row r="253" spans="1:16" ht="12.75" customHeight="1" x14ac:dyDescent="0.25">
      <c r="A253" s="224" t="s">
        <v>81</v>
      </c>
      <c r="B253" s="229" t="s">
        <v>526</v>
      </c>
      <c r="C253" s="230" t="s">
        <v>41</v>
      </c>
      <c r="D253" s="231" t="s">
        <v>54</v>
      </c>
      <c r="E253" s="231" t="s">
        <v>73</v>
      </c>
      <c r="F253" s="232" t="s">
        <v>122</v>
      </c>
      <c r="G253" s="233" t="s">
        <v>100</v>
      </c>
      <c r="H253" s="233" t="s">
        <v>225</v>
      </c>
      <c r="I253" s="242"/>
      <c r="J253" s="236"/>
      <c r="K253" s="236"/>
      <c r="L253" s="236">
        <v>0.05</v>
      </c>
      <c r="M253" s="172">
        <f t="shared" si="5"/>
        <v>0.05</v>
      </c>
      <c r="O253" s="172"/>
      <c r="P253" s="186"/>
    </row>
    <row r="254" spans="1:16" ht="12.75" customHeight="1" x14ac:dyDescent="0.25">
      <c r="A254" s="224" t="s">
        <v>81</v>
      </c>
      <c r="B254" s="229" t="s">
        <v>526</v>
      </c>
      <c r="C254" s="230" t="s">
        <v>41</v>
      </c>
      <c r="D254" s="231" t="s">
        <v>71</v>
      </c>
      <c r="E254" s="231" t="s">
        <v>73</v>
      </c>
      <c r="F254" s="232" t="s">
        <v>797</v>
      </c>
      <c r="G254" s="233" t="s">
        <v>100</v>
      </c>
      <c r="H254" s="233" t="s">
        <v>225</v>
      </c>
      <c r="I254" s="242"/>
      <c r="J254" s="236"/>
      <c r="K254" s="236"/>
      <c r="L254" s="236">
        <v>0.03</v>
      </c>
      <c r="M254" s="172">
        <f t="shared" si="5"/>
        <v>0.03</v>
      </c>
      <c r="O254" s="172"/>
      <c r="P254" s="186"/>
    </row>
    <row r="255" spans="1:16" ht="12.75" customHeight="1" x14ac:dyDescent="0.25">
      <c r="A255" s="224" t="s">
        <v>81</v>
      </c>
      <c r="B255" s="229" t="s">
        <v>526</v>
      </c>
      <c r="C255" s="230" t="s">
        <v>41</v>
      </c>
      <c r="D255" s="231" t="s">
        <v>195</v>
      </c>
      <c r="E255" s="231" t="s">
        <v>73</v>
      </c>
      <c r="F255" s="232" t="s">
        <v>471</v>
      </c>
      <c r="G255" s="233" t="s">
        <v>100</v>
      </c>
      <c r="H255" s="233" t="s">
        <v>225</v>
      </c>
      <c r="I255" s="242"/>
      <c r="J255" s="236"/>
      <c r="K255" s="236"/>
      <c r="L255" s="236">
        <v>0.05</v>
      </c>
      <c r="M255" s="172">
        <f t="shared" si="5"/>
        <v>0.05</v>
      </c>
      <c r="O255" s="172"/>
      <c r="P255" s="186"/>
    </row>
    <row r="256" spans="1:16" ht="12.75" customHeight="1" x14ac:dyDescent="0.25">
      <c r="A256" s="224" t="s">
        <v>81</v>
      </c>
      <c r="B256" s="229" t="s">
        <v>526</v>
      </c>
      <c r="C256" s="230" t="s">
        <v>41</v>
      </c>
      <c r="D256" s="231" t="s">
        <v>195</v>
      </c>
      <c r="E256" s="231" t="s">
        <v>73</v>
      </c>
      <c r="F256" s="232" t="s">
        <v>472</v>
      </c>
      <c r="G256" s="233" t="s">
        <v>100</v>
      </c>
      <c r="H256" s="233" t="s">
        <v>225</v>
      </c>
      <c r="I256" s="242"/>
      <c r="J256" s="236"/>
      <c r="K256" s="236"/>
      <c r="L256" s="236">
        <v>0.05</v>
      </c>
      <c r="M256" s="172">
        <f t="shared" si="5"/>
        <v>0.05</v>
      </c>
      <c r="O256" s="172"/>
      <c r="P256" s="186"/>
    </row>
    <row r="257" spans="1:16" ht="12.75" customHeight="1" x14ac:dyDescent="0.25">
      <c r="A257" s="224" t="s">
        <v>81</v>
      </c>
      <c r="B257" s="229" t="s">
        <v>526</v>
      </c>
      <c r="C257" s="230" t="s">
        <v>41</v>
      </c>
      <c r="D257" s="231" t="s">
        <v>58</v>
      </c>
      <c r="E257" s="231" t="s">
        <v>73</v>
      </c>
      <c r="F257" s="232" t="s">
        <v>723</v>
      </c>
      <c r="G257" s="233" t="s">
        <v>100</v>
      </c>
      <c r="H257" s="233" t="s">
        <v>225</v>
      </c>
      <c r="I257" s="242"/>
      <c r="J257" s="236"/>
      <c r="K257" s="236"/>
      <c r="L257" s="236">
        <v>0.03</v>
      </c>
      <c r="M257" s="172">
        <f t="shared" si="5"/>
        <v>0.03</v>
      </c>
      <c r="O257" s="172"/>
      <c r="P257" s="186"/>
    </row>
    <row r="258" spans="1:16" ht="12.75" customHeight="1" x14ac:dyDescent="0.25">
      <c r="A258" s="224" t="s">
        <v>81</v>
      </c>
      <c r="B258" s="229" t="s">
        <v>526</v>
      </c>
      <c r="C258" s="252" t="s">
        <v>41</v>
      </c>
      <c r="D258" s="253" t="s">
        <v>59</v>
      </c>
      <c r="E258" s="253" t="s">
        <v>40</v>
      </c>
      <c r="F258" s="254" t="s">
        <v>40</v>
      </c>
      <c r="G258" s="255"/>
      <c r="H258" s="256"/>
      <c r="I258" s="257"/>
      <c r="J258" s="174"/>
      <c r="K258" s="174"/>
      <c r="L258" s="174">
        <f>SUM(L228:L257)</f>
        <v>2.1999999999999997</v>
      </c>
      <c r="M258" s="175">
        <f t="shared" si="5"/>
        <v>2.1999999999999997</v>
      </c>
      <c r="O258" s="175"/>
      <c r="P258" s="188"/>
    </row>
    <row r="259" spans="1:16" ht="12.75" customHeight="1" x14ac:dyDescent="0.25">
      <c r="A259" s="224" t="s">
        <v>81</v>
      </c>
      <c r="B259" s="267" t="s">
        <v>526</v>
      </c>
      <c r="C259" s="268" t="s">
        <v>60</v>
      </c>
      <c r="D259" s="268" t="s">
        <v>40</v>
      </c>
      <c r="E259" s="268" t="s">
        <v>40</v>
      </c>
      <c r="F259" s="254" t="s">
        <v>40</v>
      </c>
      <c r="G259" s="255"/>
      <c r="H259" s="269"/>
      <c r="I259" s="270">
        <f>I227</f>
        <v>2.0499999999999998</v>
      </c>
      <c r="J259" s="271">
        <f>J227</f>
        <v>0.63</v>
      </c>
      <c r="K259" s="271">
        <f>K227</f>
        <v>0.91500000000000015</v>
      </c>
      <c r="L259" s="271">
        <f>L258</f>
        <v>2.1999999999999997</v>
      </c>
      <c r="M259" s="272">
        <f t="shared" si="5"/>
        <v>5.7949999999999999</v>
      </c>
      <c r="O259" s="189"/>
      <c r="P259" s="190"/>
    </row>
    <row r="260" spans="1:16" ht="25" customHeight="1" x14ac:dyDescent="0.25">
      <c r="A260" s="224" t="s">
        <v>81</v>
      </c>
      <c r="B260" s="234" t="s">
        <v>525</v>
      </c>
      <c r="C260" s="230" t="s">
        <v>11</v>
      </c>
      <c r="D260" s="230" t="s">
        <v>33</v>
      </c>
      <c r="E260" s="231" t="s">
        <v>87</v>
      </c>
      <c r="F260" s="232" t="s">
        <v>376</v>
      </c>
      <c r="G260" s="233" t="s">
        <v>377</v>
      </c>
      <c r="H260" s="233" t="s">
        <v>150</v>
      </c>
      <c r="I260" s="242">
        <v>0.5</v>
      </c>
      <c r="J260" s="236"/>
      <c r="K260" s="236"/>
      <c r="L260" s="236"/>
      <c r="M260" s="172">
        <f t="shared" si="5"/>
        <v>0.5</v>
      </c>
      <c r="O260" s="172"/>
      <c r="P260" s="186"/>
    </row>
    <row r="261" spans="1:16" ht="25" customHeight="1" x14ac:dyDescent="0.25">
      <c r="A261" s="224" t="s">
        <v>81</v>
      </c>
      <c r="B261" s="229" t="s">
        <v>525</v>
      </c>
      <c r="C261" s="231" t="s">
        <v>11</v>
      </c>
      <c r="D261" s="231" t="s">
        <v>33</v>
      </c>
      <c r="E261" s="231" t="s">
        <v>87</v>
      </c>
      <c r="F261" s="232" t="s">
        <v>380</v>
      </c>
      <c r="G261" s="233" t="s">
        <v>377</v>
      </c>
      <c r="H261" s="233" t="s">
        <v>150</v>
      </c>
      <c r="I261" s="242">
        <v>0.25</v>
      </c>
      <c r="J261" s="236"/>
      <c r="K261" s="236"/>
      <c r="L261" s="236"/>
      <c r="M261" s="172">
        <f t="shared" si="5"/>
        <v>0.25</v>
      </c>
      <c r="O261" s="172"/>
      <c r="P261" s="186"/>
    </row>
    <row r="262" spans="1:16" ht="12.75" customHeight="1" x14ac:dyDescent="0.25">
      <c r="A262" s="224" t="s">
        <v>81</v>
      </c>
      <c r="B262" s="229" t="s">
        <v>525</v>
      </c>
      <c r="C262" s="252" t="s">
        <v>11</v>
      </c>
      <c r="D262" s="253" t="s">
        <v>39</v>
      </c>
      <c r="E262" s="253" t="s">
        <v>40</v>
      </c>
      <c r="F262" s="254" t="s">
        <v>40</v>
      </c>
      <c r="G262" s="255"/>
      <c r="H262" s="256"/>
      <c r="I262" s="257">
        <f>SUM(I260:I261)</f>
        <v>0.75</v>
      </c>
      <c r="J262" s="285">
        <f>SUM(J260:J261)</f>
        <v>0</v>
      </c>
      <c r="K262" s="174">
        <f>SUM(K260:K261)</f>
        <v>0</v>
      </c>
      <c r="L262" s="174"/>
      <c r="M262" s="175">
        <f t="shared" si="5"/>
        <v>0.75</v>
      </c>
      <c r="O262" s="175"/>
      <c r="P262" s="188"/>
    </row>
    <row r="263" spans="1:16" ht="12.75" customHeight="1" x14ac:dyDescent="0.25">
      <c r="A263" s="224" t="s">
        <v>81</v>
      </c>
      <c r="B263" s="267" t="s">
        <v>525</v>
      </c>
      <c r="C263" s="268" t="s">
        <v>60</v>
      </c>
      <c r="D263" s="268" t="s">
        <v>40</v>
      </c>
      <c r="E263" s="268" t="s">
        <v>40</v>
      </c>
      <c r="F263" s="254" t="s">
        <v>40</v>
      </c>
      <c r="G263" s="255"/>
      <c r="H263" s="269"/>
      <c r="I263" s="270">
        <f>I262</f>
        <v>0.75</v>
      </c>
      <c r="J263" s="271">
        <f>J262</f>
        <v>0</v>
      </c>
      <c r="K263" s="271">
        <f>K262</f>
        <v>0</v>
      </c>
      <c r="L263" s="271"/>
      <c r="M263" s="272">
        <f t="shared" si="5"/>
        <v>0.75</v>
      </c>
      <c r="O263" s="189"/>
      <c r="P263" s="190"/>
    </row>
    <row r="264" spans="1:16" ht="25.5" customHeight="1" x14ac:dyDescent="0.25">
      <c r="A264" s="224" t="s">
        <v>81</v>
      </c>
      <c r="B264" s="234" t="s">
        <v>527</v>
      </c>
      <c r="C264" s="231" t="s">
        <v>11</v>
      </c>
      <c r="D264" s="231" t="s">
        <v>27</v>
      </c>
      <c r="E264" s="231" t="s">
        <v>25</v>
      </c>
      <c r="F264" s="232" t="s">
        <v>185</v>
      </c>
      <c r="G264" s="233" t="s">
        <v>124</v>
      </c>
      <c r="H264" s="233" t="s">
        <v>150</v>
      </c>
      <c r="I264" s="242">
        <v>0.7</v>
      </c>
      <c r="J264" s="236"/>
      <c r="K264" s="236"/>
      <c r="L264" s="236"/>
      <c r="M264" s="172">
        <f t="shared" si="5"/>
        <v>0.7</v>
      </c>
      <c r="O264" s="172"/>
      <c r="P264" s="186"/>
    </row>
    <row r="265" spans="1:16" ht="25.5" customHeight="1" x14ac:dyDescent="0.25">
      <c r="A265" s="224" t="s">
        <v>81</v>
      </c>
      <c r="B265" s="234" t="s">
        <v>527</v>
      </c>
      <c r="C265" s="231" t="s">
        <v>11</v>
      </c>
      <c r="D265" s="231" t="s">
        <v>27</v>
      </c>
      <c r="E265" s="231" t="s">
        <v>13</v>
      </c>
      <c r="F265" s="376" t="s">
        <v>812</v>
      </c>
      <c r="G265" s="375" t="s">
        <v>813</v>
      </c>
      <c r="H265" s="233" t="s">
        <v>226</v>
      </c>
      <c r="I265" s="242"/>
      <c r="J265" s="236"/>
      <c r="K265" s="236">
        <v>0.2</v>
      </c>
      <c r="L265" s="236"/>
      <c r="M265" s="172">
        <f>SUM(I265:L265)</f>
        <v>0.2</v>
      </c>
      <c r="O265" s="172"/>
      <c r="P265" s="186"/>
    </row>
    <row r="266" spans="1:16" ht="25" customHeight="1" x14ac:dyDescent="0.25">
      <c r="A266" s="224" t="s">
        <v>81</v>
      </c>
      <c r="B266" s="234" t="s">
        <v>527</v>
      </c>
      <c r="C266" s="231" t="s">
        <v>11</v>
      </c>
      <c r="D266" s="231" t="s">
        <v>486</v>
      </c>
      <c r="E266" s="231" t="s">
        <v>13</v>
      </c>
      <c r="F266" s="232" t="s">
        <v>487</v>
      </c>
      <c r="G266" s="233" t="s">
        <v>573</v>
      </c>
      <c r="H266" s="233" t="s">
        <v>226</v>
      </c>
      <c r="I266" s="242"/>
      <c r="J266" s="236"/>
      <c r="K266" s="236">
        <v>0.05</v>
      </c>
      <c r="L266" s="236"/>
      <c r="M266" s="172">
        <f t="shared" si="5"/>
        <v>0.05</v>
      </c>
      <c r="O266" s="172"/>
      <c r="P266" s="186"/>
    </row>
    <row r="267" spans="1:16" ht="25" customHeight="1" x14ac:dyDescent="0.25">
      <c r="A267" s="224" t="s">
        <v>81</v>
      </c>
      <c r="B267" s="234" t="s">
        <v>527</v>
      </c>
      <c r="C267" s="231" t="s">
        <v>11</v>
      </c>
      <c r="D267" s="231" t="s">
        <v>486</v>
      </c>
      <c r="E267" s="231" t="s">
        <v>21</v>
      </c>
      <c r="F267" s="232" t="s">
        <v>572</v>
      </c>
      <c r="G267" s="233" t="s">
        <v>573</v>
      </c>
      <c r="H267" s="233" t="s">
        <v>226</v>
      </c>
      <c r="I267" s="242"/>
      <c r="J267" s="236"/>
      <c r="K267" s="236">
        <v>0.5</v>
      </c>
      <c r="L267" s="236"/>
      <c r="M267" s="172">
        <f t="shared" si="5"/>
        <v>0.5</v>
      </c>
      <c r="O267" s="172"/>
      <c r="P267" s="186"/>
    </row>
    <row r="268" spans="1:16" ht="37.5" customHeight="1" x14ac:dyDescent="0.25">
      <c r="A268" s="224" t="s">
        <v>81</v>
      </c>
      <c r="B268" s="234" t="s">
        <v>527</v>
      </c>
      <c r="C268" s="231" t="s">
        <v>11</v>
      </c>
      <c r="D268" s="231" t="s">
        <v>33</v>
      </c>
      <c r="E268" s="231" t="s">
        <v>67</v>
      </c>
      <c r="F268" s="232" t="s">
        <v>66</v>
      </c>
      <c r="G268" s="233" t="s">
        <v>447</v>
      </c>
      <c r="H268" s="233" t="s">
        <v>150</v>
      </c>
      <c r="I268" s="242">
        <v>0.2</v>
      </c>
      <c r="J268" s="236"/>
      <c r="K268" s="236"/>
      <c r="L268" s="236"/>
      <c r="M268" s="172">
        <f t="shared" si="5"/>
        <v>0.2</v>
      </c>
      <c r="O268" s="172"/>
      <c r="P268" s="186"/>
    </row>
    <row r="269" spans="1:16" ht="37.5" customHeight="1" x14ac:dyDescent="0.25">
      <c r="A269" s="224" t="s">
        <v>81</v>
      </c>
      <c r="B269" s="234" t="s">
        <v>527</v>
      </c>
      <c r="C269" s="231" t="s">
        <v>11</v>
      </c>
      <c r="D269" s="231" t="s">
        <v>33</v>
      </c>
      <c r="E269" s="231" t="s">
        <v>25</v>
      </c>
      <c r="F269" s="232" t="s">
        <v>351</v>
      </c>
      <c r="G269" s="233" t="s">
        <v>425</v>
      </c>
      <c r="H269" s="233" t="s">
        <v>150</v>
      </c>
      <c r="I269" s="242">
        <v>0.5</v>
      </c>
      <c r="J269" s="236"/>
      <c r="K269" s="236"/>
      <c r="L269" s="236"/>
      <c r="M269" s="172">
        <f t="shared" si="5"/>
        <v>0.5</v>
      </c>
      <c r="O269" s="172"/>
      <c r="P269" s="186"/>
    </row>
    <row r="270" spans="1:16" ht="37.5" customHeight="1" x14ac:dyDescent="0.25">
      <c r="A270" s="224" t="s">
        <v>81</v>
      </c>
      <c r="B270" s="234" t="s">
        <v>527</v>
      </c>
      <c r="C270" s="231" t="s">
        <v>11</v>
      </c>
      <c r="D270" s="231" t="s">
        <v>33</v>
      </c>
      <c r="E270" s="231" t="s">
        <v>25</v>
      </c>
      <c r="F270" s="232" t="s">
        <v>320</v>
      </c>
      <c r="G270" s="233" t="s">
        <v>424</v>
      </c>
      <c r="H270" s="233" t="s">
        <v>150</v>
      </c>
      <c r="I270" s="242">
        <v>0.2</v>
      </c>
      <c r="J270" s="236"/>
      <c r="K270" s="236"/>
      <c r="L270" s="236"/>
      <c r="M270" s="172">
        <f t="shared" si="5"/>
        <v>0.2</v>
      </c>
      <c r="O270" s="172"/>
      <c r="P270" s="186"/>
    </row>
    <row r="271" spans="1:16" ht="12.75" customHeight="1" x14ac:dyDescent="0.25">
      <c r="A271" s="224" t="s">
        <v>81</v>
      </c>
      <c r="B271" s="234" t="s">
        <v>527</v>
      </c>
      <c r="C271" s="252" t="s">
        <v>11</v>
      </c>
      <c r="D271" s="253" t="s">
        <v>39</v>
      </c>
      <c r="E271" s="253" t="s">
        <v>40</v>
      </c>
      <c r="F271" s="254" t="s">
        <v>40</v>
      </c>
      <c r="G271" s="255"/>
      <c r="H271" s="256"/>
      <c r="I271" s="257">
        <f>SUM(I264:I270)</f>
        <v>1.5999999999999999</v>
      </c>
      <c r="J271" s="174">
        <f>SUM(J264:J270)</f>
        <v>0</v>
      </c>
      <c r="K271" s="174">
        <f>SUM(K264:K270)</f>
        <v>0.75</v>
      </c>
      <c r="L271" s="174"/>
      <c r="M271" s="175">
        <f t="shared" si="5"/>
        <v>2.3499999999999996</v>
      </c>
      <c r="O271" s="175"/>
      <c r="P271" s="188"/>
    </row>
    <row r="272" spans="1:16" s="163" customFormat="1" ht="12.5" customHeight="1" x14ac:dyDescent="0.25">
      <c r="A272" s="224" t="s">
        <v>81</v>
      </c>
      <c r="B272" s="304" t="s">
        <v>527</v>
      </c>
      <c r="C272" s="230" t="s">
        <v>41</v>
      </c>
      <c r="D272" s="243" t="s">
        <v>43</v>
      </c>
      <c r="E272" s="243" t="s">
        <v>21</v>
      </c>
      <c r="F272" s="274" t="s">
        <v>164</v>
      </c>
      <c r="G272" s="233" t="s">
        <v>655</v>
      </c>
      <c r="H272" s="233" t="s">
        <v>225</v>
      </c>
      <c r="I272" s="242"/>
      <c r="J272" s="236"/>
      <c r="K272" s="236"/>
      <c r="L272" s="236">
        <v>0.3</v>
      </c>
      <c r="M272" s="172">
        <f>SUM(I272:L272)</f>
        <v>0.3</v>
      </c>
      <c r="O272" s="161"/>
      <c r="P272" s="162"/>
    </row>
    <row r="273" spans="1:16" s="163" customFormat="1" ht="12.5" customHeight="1" x14ac:dyDescent="0.25">
      <c r="A273" s="224" t="s">
        <v>81</v>
      </c>
      <c r="B273" s="304" t="s">
        <v>527</v>
      </c>
      <c r="C273" s="230" t="s">
        <v>41</v>
      </c>
      <c r="D273" s="243" t="s">
        <v>43</v>
      </c>
      <c r="E273" s="306" t="s">
        <v>21</v>
      </c>
      <c r="F273" s="262" t="s">
        <v>164</v>
      </c>
      <c r="G273" s="233" t="s">
        <v>656</v>
      </c>
      <c r="H273" s="233" t="s">
        <v>225</v>
      </c>
      <c r="I273" s="242"/>
      <c r="J273" s="236"/>
      <c r="K273" s="236"/>
      <c r="L273" s="236">
        <v>0.2</v>
      </c>
      <c r="M273" s="172">
        <f t="shared" ref="M273:M336" si="6">SUM(I273:L273)</f>
        <v>0.2</v>
      </c>
      <c r="O273" s="161"/>
      <c r="P273" s="162"/>
    </row>
    <row r="274" spans="1:16" s="163" customFormat="1" ht="12.5" customHeight="1" x14ac:dyDescent="0.25">
      <c r="A274" s="224" t="s">
        <v>81</v>
      </c>
      <c r="B274" s="304" t="s">
        <v>527</v>
      </c>
      <c r="C274" s="230" t="s">
        <v>41</v>
      </c>
      <c r="D274" s="279" t="s">
        <v>43</v>
      </c>
      <c r="E274" s="279" t="s">
        <v>73</v>
      </c>
      <c r="F274" s="232" t="s">
        <v>396</v>
      </c>
      <c r="G274" s="233" t="s">
        <v>592</v>
      </c>
      <c r="H274" s="233" t="s">
        <v>225</v>
      </c>
      <c r="I274" s="242"/>
      <c r="J274" s="236"/>
      <c r="K274" s="236"/>
      <c r="L274" s="236">
        <v>0.2</v>
      </c>
      <c r="M274" s="172">
        <f>SUM(I274:L274)</f>
        <v>0.2</v>
      </c>
      <c r="O274" s="161"/>
      <c r="P274" s="162"/>
    </row>
    <row r="275" spans="1:16" s="163" customFormat="1" ht="12.5" customHeight="1" x14ac:dyDescent="0.25">
      <c r="A275" s="224" t="s">
        <v>81</v>
      </c>
      <c r="B275" s="304" t="s">
        <v>527</v>
      </c>
      <c r="C275" s="230" t="s">
        <v>41</v>
      </c>
      <c r="D275" s="279" t="s">
        <v>43</v>
      </c>
      <c r="E275" s="279" t="s">
        <v>73</v>
      </c>
      <c r="F275" s="232" t="s">
        <v>692</v>
      </c>
      <c r="G275" s="233" t="s">
        <v>794</v>
      </c>
      <c r="H275" s="233" t="s">
        <v>225</v>
      </c>
      <c r="I275" s="242"/>
      <c r="J275" s="236"/>
      <c r="K275" s="236"/>
      <c r="L275" s="236">
        <v>0.2</v>
      </c>
      <c r="M275" s="172">
        <f>SUM(I275:L275)</f>
        <v>0.2</v>
      </c>
      <c r="O275" s="161"/>
      <c r="P275" s="162"/>
    </row>
    <row r="276" spans="1:16" s="163" customFormat="1" ht="12.5" customHeight="1" x14ac:dyDescent="0.25">
      <c r="A276" s="224" t="s">
        <v>81</v>
      </c>
      <c r="B276" s="304" t="s">
        <v>527</v>
      </c>
      <c r="C276" s="230" t="s">
        <v>41</v>
      </c>
      <c r="D276" s="243" t="s">
        <v>52</v>
      </c>
      <c r="E276" s="243" t="s">
        <v>73</v>
      </c>
      <c r="F276" s="232" t="s">
        <v>599</v>
      </c>
      <c r="G276" s="233" t="s">
        <v>600</v>
      </c>
      <c r="H276" s="233" t="s">
        <v>225</v>
      </c>
      <c r="I276" s="242"/>
      <c r="J276" s="236"/>
      <c r="K276" s="236"/>
      <c r="L276" s="236">
        <v>0.2</v>
      </c>
      <c r="M276" s="172">
        <f t="shared" si="6"/>
        <v>0.2</v>
      </c>
      <c r="O276" s="161"/>
      <c r="P276" s="162"/>
    </row>
    <row r="277" spans="1:16" ht="12.75" customHeight="1" x14ac:dyDescent="0.25">
      <c r="A277" s="224" t="s">
        <v>81</v>
      </c>
      <c r="B277" s="229" t="s">
        <v>527</v>
      </c>
      <c r="C277" s="252" t="s">
        <v>41</v>
      </c>
      <c r="D277" s="253" t="s">
        <v>59</v>
      </c>
      <c r="E277" s="253" t="s">
        <v>40</v>
      </c>
      <c r="F277" s="254" t="s">
        <v>40</v>
      </c>
      <c r="G277" s="255"/>
      <c r="H277" s="256"/>
      <c r="I277" s="257"/>
      <c r="J277" s="174"/>
      <c r="K277" s="174"/>
      <c r="L277" s="174">
        <f>SUM(L272:L276)</f>
        <v>1.0999999999999999</v>
      </c>
      <c r="M277" s="175">
        <f t="shared" si="6"/>
        <v>1.0999999999999999</v>
      </c>
      <c r="O277" s="175"/>
      <c r="P277" s="188"/>
    </row>
    <row r="278" spans="1:16" ht="12.75" customHeight="1" x14ac:dyDescent="0.25">
      <c r="A278" s="224" t="s">
        <v>81</v>
      </c>
      <c r="B278" s="267" t="s">
        <v>527</v>
      </c>
      <c r="C278" s="268" t="s">
        <v>60</v>
      </c>
      <c r="D278" s="268" t="s">
        <v>40</v>
      </c>
      <c r="E278" s="268" t="s">
        <v>40</v>
      </c>
      <c r="F278" s="254" t="s">
        <v>40</v>
      </c>
      <c r="G278" s="255"/>
      <c r="H278" s="269"/>
      <c r="I278" s="270">
        <f>I271</f>
        <v>1.5999999999999999</v>
      </c>
      <c r="J278" s="271">
        <f>J271</f>
        <v>0</v>
      </c>
      <c r="K278" s="271">
        <f>K271</f>
        <v>0.75</v>
      </c>
      <c r="L278" s="271">
        <f>L277</f>
        <v>1.0999999999999999</v>
      </c>
      <c r="M278" s="272">
        <f t="shared" si="6"/>
        <v>3.4499999999999993</v>
      </c>
      <c r="O278" s="189"/>
      <c r="P278" s="190"/>
    </row>
    <row r="279" spans="1:16" ht="12.75" customHeight="1" x14ac:dyDescent="0.25">
      <c r="A279" s="224" t="s">
        <v>81</v>
      </c>
      <c r="B279" s="298" t="s">
        <v>556</v>
      </c>
      <c r="C279" s="230" t="s">
        <v>11</v>
      </c>
      <c r="D279" s="246" t="s">
        <v>466</v>
      </c>
      <c r="E279" s="246" t="s">
        <v>13</v>
      </c>
      <c r="F279" s="232" t="s">
        <v>467</v>
      </c>
      <c r="G279" s="233" t="s">
        <v>202</v>
      </c>
      <c r="H279" s="233" t="s">
        <v>226</v>
      </c>
      <c r="I279" s="242"/>
      <c r="J279" s="236"/>
      <c r="K279" s="382">
        <v>0.05</v>
      </c>
      <c r="L279" s="236"/>
      <c r="M279" s="172">
        <f t="shared" si="6"/>
        <v>0.05</v>
      </c>
      <c r="O279" s="172"/>
      <c r="P279" s="186"/>
    </row>
    <row r="280" spans="1:16" ht="12.75" customHeight="1" x14ac:dyDescent="0.25">
      <c r="A280" s="224" t="s">
        <v>81</v>
      </c>
      <c r="B280" s="298" t="s">
        <v>556</v>
      </c>
      <c r="C280" s="230" t="s">
        <v>11</v>
      </c>
      <c r="D280" s="246" t="s">
        <v>466</v>
      </c>
      <c r="E280" s="246" t="s">
        <v>73</v>
      </c>
      <c r="F280" s="232" t="s">
        <v>468</v>
      </c>
      <c r="G280" s="233" t="s">
        <v>202</v>
      </c>
      <c r="H280" s="233" t="s">
        <v>226</v>
      </c>
      <c r="I280" s="242"/>
      <c r="J280" s="236"/>
      <c r="K280" s="382">
        <v>0.25</v>
      </c>
      <c r="L280" s="236"/>
      <c r="M280" s="172">
        <f>SUM(I280:L280)</f>
        <v>0.25</v>
      </c>
      <c r="O280" s="172"/>
      <c r="P280" s="186"/>
    </row>
    <row r="281" spans="1:16" ht="12.75" customHeight="1" x14ac:dyDescent="0.25">
      <c r="A281" s="224" t="s">
        <v>81</v>
      </c>
      <c r="B281" s="298" t="s">
        <v>556</v>
      </c>
      <c r="C281" s="230" t="s">
        <v>11</v>
      </c>
      <c r="D281" s="246" t="s">
        <v>466</v>
      </c>
      <c r="E281" s="246" t="s">
        <v>73</v>
      </c>
      <c r="F281" s="376" t="s">
        <v>819</v>
      </c>
      <c r="G281" s="375" t="s">
        <v>202</v>
      </c>
      <c r="H281" s="233" t="s">
        <v>226</v>
      </c>
      <c r="I281" s="242"/>
      <c r="J281" s="236"/>
      <c r="K281" s="382">
        <v>0.1</v>
      </c>
      <c r="L281" s="236"/>
      <c r="M281" s="172">
        <f t="shared" si="6"/>
        <v>0.1</v>
      </c>
      <c r="O281" s="172"/>
      <c r="P281" s="186"/>
    </row>
    <row r="282" spans="1:16" ht="12.75" customHeight="1" x14ac:dyDescent="0.25">
      <c r="A282" s="224" t="s">
        <v>81</v>
      </c>
      <c r="B282" s="298" t="s">
        <v>556</v>
      </c>
      <c r="C282" s="230" t="s">
        <v>11</v>
      </c>
      <c r="D282" s="281" t="s">
        <v>98</v>
      </c>
      <c r="E282" s="231" t="s">
        <v>13</v>
      </c>
      <c r="F282" s="232" t="s">
        <v>99</v>
      </c>
      <c r="G282" s="233" t="s">
        <v>559</v>
      </c>
      <c r="H282" s="233" t="s">
        <v>226</v>
      </c>
      <c r="I282" s="242"/>
      <c r="J282" s="236"/>
      <c r="K282" s="236">
        <v>1.4999999999999999E-2</v>
      </c>
      <c r="L282" s="236"/>
      <c r="M282" s="172">
        <f t="shared" si="6"/>
        <v>1.4999999999999999E-2</v>
      </c>
      <c r="O282" s="172"/>
      <c r="P282" s="186"/>
    </row>
    <row r="283" spans="1:16" ht="12.75" customHeight="1" x14ac:dyDescent="0.25">
      <c r="A283" s="224" t="s">
        <v>81</v>
      </c>
      <c r="B283" s="298" t="s">
        <v>556</v>
      </c>
      <c r="C283" s="230" t="s">
        <v>11</v>
      </c>
      <c r="D283" s="246" t="s">
        <v>360</v>
      </c>
      <c r="E283" s="246" t="s">
        <v>13</v>
      </c>
      <c r="F283" s="232" t="s">
        <v>361</v>
      </c>
      <c r="G283" s="233" t="s">
        <v>202</v>
      </c>
      <c r="H283" s="233" t="s">
        <v>226</v>
      </c>
      <c r="I283" s="242"/>
      <c r="J283" s="236"/>
      <c r="K283" s="236">
        <v>0.05</v>
      </c>
      <c r="L283" s="236"/>
      <c r="M283" s="172">
        <f t="shared" si="6"/>
        <v>0.05</v>
      </c>
      <c r="O283" s="172"/>
      <c r="P283" s="186"/>
    </row>
    <row r="284" spans="1:16" ht="12.75" customHeight="1" x14ac:dyDescent="0.25">
      <c r="A284" s="224" t="s">
        <v>81</v>
      </c>
      <c r="B284" s="298" t="s">
        <v>556</v>
      </c>
      <c r="C284" s="252" t="s">
        <v>11</v>
      </c>
      <c r="D284" s="253" t="s">
        <v>39</v>
      </c>
      <c r="E284" s="253" t="s">
        <v>40</v>
      </c>
      <c r="F284" s="254" t="s">
        <v>40</v>
      </c>
      <c r="G284" s="255"/>
      <c r="H284" s="256"/>
      <c r="I284" s="174">
        <f>SUM(I279:I283)</f>
        <v>0</v>
      </c>
      <c r="J284" s="174">
        <f>SUM(J279:J283)</f>
        <v>0</v>
      </c>
      <c r="K284" s="174">
        <f>SUM(K279:K283)</f>
        <v>0.46500000000000002</v>
      </c>
      <c r="L284" s="174"/>
      <c r="M284" s="174">
        <f t="shared" si="6"/>
        <v>0.46500000000000002</v>
      </c>
      <c r="O284" s="174"/>
      <c r="P284" s="193"/>
    </row>
    <row r="285" spans="1:16" ht="12.75" customHeight="1" x14ac:dyDescent="0.25">
      <c r="A285" s="224" t="s">
        <v>81</v>
      </c>
      <c r="B285" s="229" t="s">
        <v>556</v>
      </c>
      <c r="C285" s="252" t="s">
        <v>41</v>
      </c>
      <c r="D285" s="254"/>
      <c r="E285" s="372" t="s">
        <v>40</v>
      </c>
      <c r="F285" s="254" t="s">
        <v>40</v>
      </c>
      <c r="G285" s="255"/>
      <c r="H285" s="256"/>
      <c r="I285" s="270"/>
      <c r="J285" s="271"/>
      <c r="K285" s="271"/>
      <c r="L285" s="271"/>
      <c r="M285" s="272">
        <f>SUM(I285:L285)</f>
        <v>0</v>
      </c>
      <c r="O285" s="175"/>
      <c r="P285" s="188"/>
    </row>
    <row r="286" spans="1:16" ht="12.75" customHeight="1" x14ac:dyDescent="0.25">
      <c r="A286" s="224" t="s">
        <v>81</v>
      </c>
      <c r="B286" s="229" t="s">
        <v>556</v>
      </c>
      <c r="C286" s="252" t="s">
        <v>41</v>
      </c>
      <c r="D286" s="253" t="s">
        <v>59</v>
      </c>
      <c r="E286" s="253" t="s">
        <v>40</v>
      </c>
      <c r="F286" s="254" t="s">
        <v>40</v>
      </c>
      <c r="G286" s="255"/>
      <c r="H286" s="256"/>
      <c r="I286" s="257"/>
      <c r="J286" s="174"/>
      <c r="K286" s="174"/>
      <c r="L286" s="174">
        <f>SUM(L285)</f>
        <v>0</v>
      </c>
      <c r="M286" s="175">
        <f t="shared" si="6"/>
        <v>0</v>
      </c>
      <c r="O286" s="175"/>
      <c r="P286" s="188"/>
    </row>
    <row r="287" spans="1:16" ht="12.75" customHeight="1" x14ac:dyDescent="0.25">
      <c r="A287" s="224" t="s">
        <v>81</v>
      </c>
      <c r="B287" s="267" t="s">
        <v>556</v>
      </c>
      <c r="C287" s="268" t="s">
        <v>60</v>
      </c>
      <c r="D287" s="268" t="s">
        <v>40</v>
      </c>
      <c r="E287" s="268" t="s">
        <v>40</v>
      </c>
      <c r="F287" s="254" t="s">
        <v>40</v>
      </c>
      <c r="G287" s="255"/>
      <c r="H287" s="305"/>
      <c r="I287" s="271">
        <f>I284</f>
        <v>0</v>
      </c>
      <c r="J287" s="271">
        <f>J284</f>
        <v>0</v>
      </c>
      <c r="K287" s="271">
        <f>K284</f>
        <v>0.46500000000000002</v>
      </c>
      <c r="L287" s="271">
        <f>L286</f>
        <v>0</v>
      </c>
      <c r="M287" s="272">
        <f t="shared" si="6"/>
        <v>0.46500000000000002</v>
      </c>
      <c r="O287" s="189"/>
      <c r="P287" s="190"/>
    </row>
    <row r="288" spans="1:16" ht="25.5" customHeight="1" x14ac:dyDescent="0.25">
      <c r="A288" s="224" t="s">
        <v>81</v>
      </c>
      <c r="B288" s="298" t="s">
        <v>566</v>
      </c>
      <c r="C288" s="230" t="s">
        <v>11</v>
      </c>
      <c r="D288" s="231" t="s">
        <v>411</v>
      </c>
      <c r="E288" s="231" t="s">
        <v>73</v>
      </c>
      <c r="F288" s="233" t="s">
        <v>418</v>
      </c>
      <c r="G288" s="233" t="s">
        <v>627</v>
      </c>
      <c r="H288" s="233" t="s">
        <v>226</v>
      </c>
      <c r="I288" s="242"/>
      <c r="J288" s="236"/>
      <c r="K288" s="236">
        <v>0.1</v>
      </c>
      <c r="L288" s="236"/>
      <c r="M288" s="172">
        <f t="shared" si="6"/>
        <v>0.1</v>
      </c>
      <c r="O288" s="172"/>
      <c r="P288" s="186"/>
    </row>
    <row r="289" spans="1:17" ht="25.5" customHeight="1" x14ac:dyDescent="0.25">
      <c r="A289" s="224" t="s">
        <v>81</v>
      </c>
      <c r="B289" s="298" t="s">
        <v>566</v>
      </c>
      <c r="C289" s="230" t="s">
        <v>11</v>
      </c>
      <c r="D289" s="231" t="s">
        <v>12</v>
      </c>
      <c r="E289" s="231" t="s">
        <v>13</v>
      </c>
      <c r="F289" s="233" t="s">
        <v>14</v>
      </c>
      <c r="G289" s="233" t="s">
        <v>773</v>
      </c>
      <c r="H289" s="233" t="s">
        <v>178</v>
      </c>
      <c r="I289" s="242"/>
      <c r="J289" s="236">
        <v>0.05</v>
      </c>
      <c r="K289" s="236"/>
      <c r="L289" s="236"/>
      <c r="M289" s="172">
        <f t="shared" si="6"/>
        <v>0.05</v>
      </c>
      <c r="O289" s="172"/>
      <c r="P289" s="186"/>
    </row>
    <row r="290" spans="1:17" ht="25.5" customHeight="1" x14ac:dyDescent="0.25">
      <c r="A290" s="224" t="s">
        <v>81</v>
      </c>
      <c r="B290" s="298" t="s">
        <v>566</v>
      </c>
      <c r="C290" s="230" t="s">
        <v>11</v>
      </c>
      <c r="D290" s="231" t="s">
        <v>12</v>
      </c>
      <c r="E290" s="231" t="s">
        <v>73</v>
      </c>
      <c r="F290" s="233" t="s">
        <v>774</v>
      </c>
      <c r="G290" s="233" t="s">
        <v>775</v>
      </c>
      <c r="H290" s="233" t="s">
        <v>178</v>
      </c>
      <c r="I290" s="242"/>
      <c r="J290" s="236">
        <v>0.1</v>
      </c>
      <c r="K290" s="236"/>
      <c r="L290" s="236"/>
      <c r="M290" s="172">
        <f t="shared" si="6"/>
        <v>0.1</v>
      </c>
      <c r="O290" s="172"/>
      <c r="P290" s="186"/>
    </row>
    <row r="291" spans="1:17" ht="25.5" customHeight="1" x14ac:dyDescent="0.25">
      <c r="A291" s="224" t="s">
        <v>81</v>
      </c>
      <c r="B291" s="298" t="s">
        <v>566</v>
      </c>
      <c r="C291" s="230" t="s">
        <v>11</v>
      </c>
      <c r="D291" s="231" t="s">
        <v>12</v>
      </c>
      <c r="E291" s="231" t="s">
        <v>73</v>
      </c>
      <c r="F291" s="233" t="s">
        <v>774</v>
      </c>
      <c r="G291" s="233" t="s">
        <v>776</v>
      </c>
      <c r="H291" s="233" t="s">
        <v>178</v>
      </c>
      <c r="I291" s="242"/>
      <c r="J291" s="236">
        <v>0.1</v>
      </c>
      <c r="K291" s="236"/>
      <c r="L291" s="236"/>
      <c r="M291" s="172">
        <f>SUM(I291:L291)</f>
        <v>0.1</v>
      </c>
      <c r="O291" s="172"/>
      <c r="P291" s="186"/>
    </row>
    <row r="292" spans="1:17" ht="25.5" customHeight="1" x14ac:dyDescent="0.25">
      <c r="A292" s="224" t="s">
        <v>81</v>
      </c>
      <c r="B292" s="298" t="s">
        <v>566</v>
      </c>
      <c r="C292" s="230" t="s">
        <v>11</v>
      </c>
      <c r="D292" s="231" t="s">
        <v>18</v>
      </c>
      <c r="E292" s="231" t="s">
        <v>21</v>
      </c>
      <c r="F292" s="233" t="s">
        <v>342</v>
      </c>
      <c r="G292" s="233" t="s">
        <v>574</v>
      </c>
      <c r="H292" s="233" t="s">
        <v>226</v>
      </c>
      <c r="I292" s="242"/>
      <c r="J292" s="236"/>
      <c r="K292" s="236">
        <v>0.05</v>
      </c>
      <c r="L292" s="236"/>
      <c r="M292" s="172">
        <f t="shared" si="6"/>
        <v>0.05</v>
      </c>
      <c r="O292" s="172"/>
      <c r="P292" s="186"/>
    </row>
    <row r="293" spans="1:17" ht="25.5" customHeight="1" x14ac:dyDescent="0.25">
      <c r="A293" s="224" t="s">
        <v>81</v>
      </c>
      <c r="B293" s="298" t="s">
        <v>566</v>
      </c>
      <c r="C293" s="230" t="s">
        <v>11</v>
      </c>
      <c r="D293" s="231" t="s">
        <v>18</v>
      </c>
      <c r="E293" s="231" t="s">
        <v>21</v>
      </c>
      <c r="F293" s="233" t="s">
        <v>618</v>
      </c>
      <c r="G293" s="233" t="s">
        <v>617</v>
      </c>
      <c r="H293" s="233" t="s">
        <v>226</v>
      </c>
      <c r="I293" s="242"/>
      <c r="J293" s="236"/>
      <c r="K293" s="236">
        <v>0.1</v>
      </c>
      <c r="L293" s="236"/>
      <c r="M293" s="172">
        <f t="shared" si="6"/>
        <v>0.1</v>
      </c>
      <c r="O293" s="172"/>
      <c r="P293" s="186"/>
    </row>
    <row r="294" spans="1:17" ht="12.75" customHeight="1" x14ac:dyDescent="0.25">
      <c r="A294" s="224" t="s">
        <v>81</v>
      </c>
      <c r="B294" s="356" t="s">
        <v>566</v>
      </c>
      <c r="C294" s="230" t="s">
        <v>11</v>
      </c>
      <c r="D294" s="246" t="s">
        <v>33</v>
      </c>
      <c r="E294" s="246" t="s">
        <v>87</v>
      </c>
      <c r="F294" s="232" t="s">
        <v>376</v>
      </c>
      <c r="G294" s="233" t="s">
        <v>567</v>
      </c>
      <c r="H294" s="233" t="s">
        <v>150</v>
      </c>
      <c r="I294" s="242">
        <v>0.25</v>
      </c>
      <c r="J294" s="236"/>
      <c r="K294" s="236"/>
      <c r="L294" s="236"/>
      <c r="M294" s="172">
        <f>SUM(I294:L294)</f>
        <v>0.25</v>
      </c>
      <c r="O294" s="172"/>
      <c r="P294" s="186"/>
    </row>
    <row r="295" spans="1:17" ht="25" customHeight="1" x14ac:dyDescent="0.25">
      <c r="A295" s="224" t="s">
        <v>81</v>
      </c>
      <c r="B295" s="356" t="s">
        <v>566</v>
      </c>
      <c r="C295" s="230" t="s">
        <v>11</v>
      </c>
      <c r="D295" s="246" t="s">
        <v>33</v>
      </c>
      <c r="E295" s="246" t="s">
        <v>73</v>
      </c>
      <c r="F295" s="232" t="s">
        <v>428</v>
      </c>
      <c r="G295" s="233" t="s">
        <v>728</v>
      </c>
      <c r="H295" s="233" t="s">
        <v>178</v>
      </c>
      <c r="I295" s="242"/>
      <c r="J295" s="236">
        <v>0.2</v>
      </c>
      <c r="K295" s="236"/>
      <c r="L295" s="236"/>
      <c r="M295" s="172">
        <f t="shared" si="6"/>
        <v>0.2</v>
      </c>
      <c r="O295" s="172"/>
      <c r="P295" s="186"/>
    </row>
    <row r="296" spans="1:17" ht="12.75" customHeight="1" x14ac:dyDescent="0.25">
      <c r="A296" s="224" t="s">
        <v>81</v>
      </c>
      <c r="B296" s="298" t="s">
        <v>566</v>
      </c>
      <c r="C296" s="252" t="s">
        <v>11</v>
      </c>
      <c r="D296" s="253" t="s">
        <v>39</v>
      </c>
      <c r="E296" s="253" t="s">
        <v>40</v>
      </c>
      <c r="F296" s="254" t="s">
        <v>40</v>
      </c>
      <c r="G296" s="255"/>
      <c r="H296" s="256"/>
      <c r="I296" s="174">
        <f>SUM(I288:I295)</f>
        <v>0.25</v>
      </c>
      <c r="J296" s="174">
        <f>SUM(J288:J295)</f>
        <v>0.45</v>
      </c>
      <c r="K296" s="174">
        <f>SUM(K288:K295)</f>
        <v>0.25</v>
      </c>
      <c r="L296" s="174"/>
      <c r="M296" s="174">
        <f t="shared" si="6"/>
        <v>0.95</v>
      </c>
      <c r="O296" s="174"/>
      <c r="P296" s="193"/>
    </row>
    <row r="297" spans="1:17" ht="16" customHeight="1" x14ac:dyDescent="0.25">
      <c r="A297" s="224" t="s">
        <v>81</v>
      </c>
      <c r="B297" s="298" t="s">
        <v>566</v>
      </c>
      <c r="C297" s="299" t="s">
        <v>41</v>
      </c>
      <c r="D297" s="243" t="s">
        <v>109</v>
      </c>
      <c r="E297" s="275" t="s">
        <v>13</v>
      </c>
      <c r="F297" s="232" t="s">
        <v>138</v>
      </c>
      <c r="G297" s="233" t="s">
        <v>583</v>
      </c>
      <c r="H297" s="233" t="s">
        <v>225</v>
      </c>
      <c r="I297" s="242"/>
      <c r="J297" s="236"/>
      <c r="K297" s="236"/>
      <c r="L297" s="236">
        <v>0.05</v>
      </c>
      <c r="M297" s="172">
        <f t="shared" si="6"/>
        <v>0.05</v>
      </c>
      <c r="O297" s="172"/>
      <c r="P297" s="186"/>
    </row>
    <row r="298" spans="1:17" ht="25" customHeight="1" x14ac:dyDescent="0.25">
      <c r="A298" s="224" t="s">
        <v>81</v>
      </c>
      <c r="B298" s="298" t="s">
        <v>566</v>
      </c>
      <c r="C298" s="299" t="s">
        <v>41</v>
      </c>
      <c r="D298" s="243" t="s">
        <v>109</v>
      </c>
      <c r="E298" s="275" t="s">
        <v>21</v>
      </c>
      <c r="F298" s="232" t="s">
        <v>674</v>
      </c>
      <c r="G298" s="233" t="s">
        <v>747</v>
      </c>
      <c r="H298" s="233" t="s">
        <v>225</v>
      </c>
      <c r="I298" s="242"/>
      <c r="J298" s="236"/>
      <c r="K298" s="236"/>
      <c r="L298" s="236">
        <v>0.2</v>
      </c>
      <c r="M298" s="172">
        <f>SUM(I298:L298)</f>
        <v>0.2</v>
      </c>
      <c r="O298" s="172"/>
      <c r="P298" s="186"/>
    </row>
    <row r="299" spans="1:17" s="219" customFormat="1" ht="12.75" customHeight="1" x14ac:dyDescent="0.25">
      <c r="A299" s="224" t="s">
        <v>81</v>
      </c>
      <c r="B299" s="298" t="s">
        <v>566</v>
      </c>
      <c r="C299" s="230" t="s">
        <v>41</v>
      </c>
      <c r="D299" s="243" t="s">
        <v>42</v>
      </c>
      <c r="E299" s="243" t="s">
        <v>13</v>
      </c>
      <c r="F299" s="232" t="s">
        <v>585</v>
      </c>
      <c r="G299" s="233" t="s">
        <v>586</v>
      </c>
      <c r="H299" s="233" t="s">
        <v>225</v>
      </c>
      <c r="I299" s="242"/>
      <c r="J299" s="236"/>
      <c r="K299" s="236"/>
      <c r="L299" s="236">
        <v>0.1</v>
      </c>
      <c r="M299" s="172">
        <f t="shared" si="6"/>
        <v>0.1</v>
      </c>
      <c r="O299" s="218"/>
      <c r="P299" s="220"/>
      <c r="Q299" s="219" t="s">
        <v>154</v>
      </c>
    </row>
    <row r="300" spans="1:17" ht="12.5" customHeight="1" x14ac:dyDescent="0.25">
      <c r="A300" s="224" t="s">
        <v>81</v>
      </c>
      <c r="B300" s="298" t="s">
        <v>566</v>
      </c>
      <c r="C300" s="230" t="s">
        <v>41</v>
      </c>
      <c r="D300" s="306" t="s">
        <v>42</v>
      </c>
      <c r="E300" s="283" t="s">
        <v>25</v>
      </c>
      <c r="F300" s="307" t="s">
        <v>735</v>
      </c>
      <c r="G300" s="233" t="s">
        <v>587</v>
      </c>
      <c r="H300" s="233" t="s">
        <v>225</v>
      </c>
      <c r="I300" s="242"/>
      <c r="J300" s="236"/>
      <c r="K300" s="236"/>
      <c r="L300" s="236">
        <v>0.1</v>
      </c>
      <c r="M300" s="172">
        <f>SUM(I300:L300)</f>
        <v>0.1</v>
      </c>
      <c r="O300" s="172"/>
      <c r="P300" s="186"/>
    </row>
    <row r="301" spans="1:17" ht="25" customHeight="1" x14ac:dyDescent="0.25">
      <c r="A301" s="224" t="s">
        <v>81</v>
      </c>
      <c r="B301" s="298" t="s">
        <v>566</v>
      </c>
      <c r="C301" s="230" t="s">
        <v>41</v>
      </c>
      <c r="D301" s="306" t="s">
        <v>42</v>
      </c>
      <c r="E301" s="283" t="s">
        <v>73</v>
      </c>
      <c r="F301" s="307" t="s">
        <v>346</v>
      </c>
      <c r="G301" s="233" t="s">
        <v>736</v>
      </c>
      <c r="H301" s="233" t="s">
        <v>225</v>
      </c>
      <c r="I301" s="242"/>
      <c r="J301" s="236"/>
      <c r="K301" s="236"/>
      <c r="L301" s="236">
        <v>0.1</v>
      </c>
      <c r="M301" s="172">
        <f>SUM(I301:L301)</f>
        <v>0.1</v>
      </c>
      <c r="O301" s="172"/>
      <c r="P301" s="186"/>
    </row>
    <row r="302" spans="1:17" s="219" customFormat="1" ht="12.75" customHeight="1" x14ac:dyDescent="0.25">
      <c r="A302" s="224" t="s">
        <v>81</v>
      </c>
      <c r="B302" s="298" t="s">
        <v>566</v>
      </c>
      <c r="C302" s="230" t="s">
        <v>41</v>
      </c>
      <c r="D302" s="243" t="s">
        <v>45</v>
      </c>
      <c r="E302" s="243" t="s">
        <v>13</v>
      </c>
      <c r="F302" s="232" t="s">
        <v>311</v>
      </c>
      <c r="G302" s="233" t="s">
        <v>582</v>
      </c>
      <c r="H302" s="233" t="s">
        <v>225</v>
      </c>
      <c r="I302" s="242"/>
      <c r="J302" s="236"/>
      <c r="K302" s="236"/>
      <c r="L302" s="236">
        <v>0.05</v>
      </c>
      <c r="M302" s="172">
        <f t="shared" si="6"/>
        <v>0.05</v>
      </c>
      <c r="O302" s="218"/>
      <c r="P302" s="220"/>
      <c r="Q302" s="219" t="s">
        <v>154</v>
      </c>
    </row>
    <row r="303" spans="1:17" ht="12.75" customHeight="1" x14ac:dyDescent="0.25">
      <c r="A303" s="224" t="s">
        <v>81</v>
      </c>
      <c r="B303" s="298" t="s">
        <v>566</v>
      </c>
      <c r="C303" s="252" t="s">
        <v>41</v>
      </c>
      <c r="D303" s="253" t="s">
        <v>59</v>
      </c>
      <c r="E303" s="253" t="s">
        <v>40</v>
      </c>
      <c r="F303" s="254" t="s">
        <v>40</v>
      </c>
      <c r="G303" s="255"/>
      <c r="H303" s="256"/>
      <c r="I303" s="257"/>
      <c r="J303" s="174"/>
      <c r="K303" s="174"/>
      <c r="L303" s="174">
        <f>SUM(L297:L302)</f>
        <v>0.6</v>
      </c>
      <c r="M303" s="175">
        <f t="shared" si="6"/>
        <v>0.6</v>
      </c>
      <c r="O303" s="175"/>
      <c r="P303" s="188"/>
    </row>
    <row r="304" spans="1:17" ht="12.75" customHeight="1" x14ac:dyDescent="0.25">
      <c r="A304" s="224" t="s">
        <v>81</v>
      </c>
      <c r="B304" s="267" t="s">
        <v>566</v>
      </c>
      <c r="C304" s="268" t="s">
        <v>60</v>
      </c>
      <c r="D304" s="268" t="s">
        <v>40</v>
      </c>
      <c r="E304" s="268" t="s">
        <v>40</v>
      </c>
      <c r="F304" s="254" t="s">
        <v>40</v>
      </c>
      <c r="G304" s="255"/>
      <c r="H304" s="305"/>
      <c r="I304" s="271">
        <f>I296</f>
        <v>0.25</v>
      </c>
      <c r="J304" s="271">
        <f>J296</f>
        <v>0.45</v>
      </c>
      <c r="K304" s="271">
        <f>K296</f>
        <v>0.25</v>
      </c>
      <c r="L304" s="271">
        <f>L303</f>
        <v>0.6</v>
      </c>
      <c r="M304" s="272">
        <f t="shared" si="6"/>
        <v>1.5499999999999998</v>
      </c>
      <c r="O304" s="189"/>
      <c r="P304" s="190"/>
    </row>
    <row r="305" spans="1:16" ht="19.5" customHeight="1" x14ac:dyDescent="0.25">
      <c r="A305" s="225" t="s">
        <v>81</v>
      </c>
      <c r="B305" s="308" t="s">
        <v>80</v>
      </c>
      <c r="C305" s="309" t="s">
        <v>40</v>
      </c>
      <c r="D305" s="310" t="s">
        <v>40</v>
      </c>
      <c r="E305" s="288" t="s">
        <v>40</v>
      </c>
      <c r="F305" s="254" t="s">
        <v>40</v>
      </c>
      <c r="G305" s="255"/>
      <c r="H305" s="289"/>
      <c r="I305" s="290">
        <f>SUMIF($C$125:$C$304,"WBS L3 Total",I$125:I$304)</f>
        <v>13.479999999999999</v>
      </c>
      <c r="J305" s="291">
        <f>SUMIF($C$125:$C$304,"WBS L3 Total",J$125:J$304)</f>
        <v>1.9800000000000002</v>
      </c>
      <c r="K305" s="291">
        <f>SUMIF($C$125:$C$304,"WBS L3 Total",K$125:K$304)</f>
        <v>3.75</v>
      </c>
      <c r="L305" s="291">
        <f>SUMIF($C$125:$C$304,"WBS L3 Total",L$125:L$304)</f>
        <v>9.0499999999999989</v>
      </c>
      <c r="M305" s="177">
        <f t="shared" si="6"/>
        <v>28.259999999999998</v>
      </c>
      <c r="O305" s="177"/>
      <c r="P305" s="192"/>
    </row>
    <row r="306" spans="1:16" ht="25" customHeight="1" x14ac:dyDescent="0.25">
      <c r="A306" s="224" t="s">
        <v>522</v>
      </c>
      <c r="B306" s="229" t="s">
        <v>436</v>
      </c>
      <c r="C306" s="301" t="s">
        <v>11</v>
      </c>
      <c r="D306" s="260" t="s">
        <v>33</v>
      </c>
      <c r="E306" s="231" t="s">
        <v>37</v>
      </c>
      <c r="F306" s="232" t="s">
        <v>859</v>
      </c>
      <c r="G306" s="233" t="s">
        <v>858</v>
      </c>
      <c r="H306" s="233" t="s">
        <v>150</v>
      </c>
      <c r="I306" s="242">
        <v>0.9</v>
      </c>
      <c r="J306" s="236"/>
      <c r="K306" s="236"/>
      <c r="L306" s="236"/>
      <c r="M306" s="172">
        <f>SUM(I306:L306)</f>
        <v>0.9</v>
      </c>
      <c r="O306" s="172"/>
      <c r="P306" s="186"/>
    </row>
    <row r="307" spans="1:16" ht="25" customHeight="1" x14ac:dyDescent="0.25">
      <c r="A307" s="224" t="s">
        <v>522</v>
      </c>
      <c r="B307" s="229" t="s">
        <v>436</v>
      </c>
      <c r="C307" s="243" t="s">
        <v>11</v>
      </c>
      <c r="D307" s="243" t="s">
        <v>15</v>
      </c>
      <c r="E307" s="231" t="s">
        <v>13</v>
      </c>
      <c r="F307" s="232" t="s">
        <v>16</v>
      </c>
      <c r="G307" s="233" t="s">
        <v>435</v>
      </c>
      <c r="H307" s="233" t="s">
        <v>226</v>
      </c>
      <c r="I307" s="242"/>
      <c r="J307" s="236"/>
      <c r="K307" s="236">
        <v>0.08</v>
      </c>
      <c r="L307" s="236"/>
      <c r="M307" s="172">
        <f t="shared" si="6"/>
        <v>0.08</v>
      </c>
      <c r="O307" s="172"/>
      <c r="P307" s="186"/>
    </row>
    <row r="308" spans="1:16" ht="13" customHeight="1" x14ac:dyDescent="0.25">
      <c r="A308" s="224" t="s">
        <v>522</v>
      </c>
      <c r="B308" s="311" t="s">
        <v>436</v>
      </c>
      <c r="C308" s="252" t="s">
        <v>11</v>
      </c>
      <c r="D308" s="253" t="s">
        <v>39</v>
      </c>
      <c r="E308" s="253" t="s">
        <v>40</v>
      </c>
      <c r="F308" s="254" t="s">
        <v>40</v>
      </c>
      <c r="G308" s="255"/>
      <c r="H308" s="256"/>
      <c r="I308" s="312">
        <f>SUM(I306:I307)</f>
        <v>0.9</v>
      </c>
      <c r="J308" s="312">
        <f>SUM(J306:J307)</f>
        <v>0</v>
      </c>
      <c r="K308" s="312">
        <f>SUM(K306:K307)</f>
        <v>0.08</v>
      </c>
      <c r="L308" s="174"/>
      <c r="M308" s="175">
        <f t="shared" si="6"/>
        <v>0.98</v>
      </c>
      <c r="O308" s="175"/>
      <c r="P308" s="188"/>
    </row>
    <row r="309" spans="1:16" ht="26" customHeight="1" x14ac:dyDescent="0.25">
      <c r="A309" s="224" t="s">
        <v>522</v>
      </c>
      <c r="B309" s="313" t="s">
        <v>436</v>
      </c>
      <c r="C309" s="268" t="s">
        <v>60</v>
      </c>
      <c r="D309" s="268" t="s">
        <v>40</v>
      </c>
      <c r="E309" s="268" t="s">
        <v>40</v>
      </c>
      <c r="F309" s="254" t="s">
        <v>40</v>
      </c>
      <c r="G309" s="255"/>
      <c r="H309" s="269"/>
      <c r="I309" s="270">
        <f>I308</f>
        <v>0.9</v>
      </c>
      <c r="J309" s="271">
        <f>J308</f>
        <v>0</v>
      </c>
      <c r="K309" s="271">
        <f>K308</f>
        <v>0.08</v>
      </c>
      <c r="L309" s="271"/>
      <c r="M309" s="272">
        <f t="shared" si="6"/>
        <v>0.98</v>
      </c>
      <c r="O309" s="189"/>
      <c r="P309" s="190"/>
    </row>
    <row r="310" spans="1:16" ht="25" customHeight="1" x14ac:dyDescent="0.25">
      <c r="A310" s="224" t="s">
        <v>522</v>
      </c>
      <c r="B310" s="229" t="s">
        <v>530</v>
      </c>
      <c r="C310" s="230" t="s">
        <v>11</v>
      </c>
      <c r="D310" s="243" t="s">
        <v>33</v>
      </c>
      <c r="E310" s="232" t="s">
        <v>236</v>
      </c>
      <c r="F310" s="233" t="s">
        <v>453</v>
      </c>
      <c r="G310" s="233" t="s">
        <v>544</v>
      </c>
      <c r="H310" s="233" t="s">
        <v>150</v>
      </c>
      <c r="I310" s="242">
        <v>0.3</v>
      </c>
      <c r="J310" s="236"/>
      <c r="K310" s="236"/>
      <c r="L310" s="236"/>
      <c r="M310" s="172">
        <f t="shared" si="6"/>
        <v>0.3</v>
      </c>
      <c r="O310" s="172"/>
      <c r="P310" s="186"/>
    </row>
    <row r="311" spans="1:16" ht="12.5" customHeight="1" x14ac:dyDescent="0.25">
      <c r="A311" s="224" t="s">
        <v>522</v>
      </c>
      <c r="B311" s="314" t="s">
        <v>530</v>
      </c>
      <c r="C311" s="230" t="s">
        <v>11</v>
      </c>
      <c r="D311" s="230" t="s">
        <v>33</v>
      </c>
      <c r="E311" s="231" t="s">
        <v>236</v>
      </c>
      <c r="F311" s="232" t="s">
        <v>167</v>
      </c>
      <c r="G311" s="233" t="s">
        <v>546</v>
      </c>
      <c r="H311" s="233" t="s">
        <v>150</v>
      </c>
      <c r="I311" s="242">
        <v>0.2</v>
      </c>
      <c r="J311" s="236"/>
      <c r="K311" s="236"/>
      <c r="L311" s="236"/>
      <c r="M311" s="172">
        <f t="shared" si="6"/>
        <v>0.2</v>
      </c>
      <c r="O311" s="172"/>
      <c r="P311" s="186"/>
    </row>
    <row r="312" spans="1:16" ht="25" customHeight="1" x14ac:dyDescent="0.25">
      <c r="A312" s="224" t="s">
        <v>522</v>
      </c>
      <c r="B312" s="314" t="s">
        <v>530</v>
      </c>
      <c r="C312" s="230" t="s">
        <v>11</v>
      </c>
      <c r="D312" s="230" t="s">
        <v>33</v>
      </c>
      <c r="E312" s="231" t="s">
        <v>236</v>
      </c>
      <c r="F312" s="232" t="s">
        <v>167</v>
      </c>
      <c r="G312" s="233" t="s">
        <v>454</v>
      </c>
      <c r="H312" s="233" t="s">
        <v>150</v>
      </c>
      <c r="I312" s="242">
        <v>0.2</v>
      </c>
      <c r="J312" s="236"/>
      <c r="K312" s="236"/>
      <c r="L312" s="236"/>
      <c r="M312" s="172">
        <f>SUM(I312:L312)</f>
        <v>0.2</v>
      </c>
      <c r="O312" s="172"/>
      <c r="P312" s="186"/>
    </row>
    <row r="313" spans="1:16" ht="25" customHeight="1" x14ac:dyDescent="0.25">
      <c r="A313" s="224" t="s">
        <v>522</v>
      </c>
      <c r="B313" s="314" t="s">
        <v>530</v>
      </c>
      <c r="C313" s="230" t="s">
        <v>11</v>
      </c>
      <c r="D313" s="230" t="s">
        <v>33</v>
      </c>
      <c r="E313" s="231" t="s">
        <v>236</v>
      </c>
      <c r="F313" s="232" t="s">
        <v>167</v>
      </c>
      <c r="G313" s="233" t="s">
        <v>802</v>
      </c>
      <c r="H313" s="233" t="s">
        <v>150</v>
      </c>
      <c r="I313" s="242">
        <v>0.3</v>
      </c>
      <c r="J313" s="236"/>
      <c r="K313" s="236"/>
      <c r="L313" s="236"/>
      <c r="M313" s="172">
        <f>SUM(I313:L313)</f>
        <v>0.3</v>
      </c>
      <c r="O313" s="172"/>
      <c r="P313" s="186"/>
    </row>
    <row r="314" spans="1:16" ht="25" customHeight="1" x14ac:dyDescent="0.25">
      <c r="A314" s="224" t="s">
        <v>522</v>
      </c>
      <c r="B314" s="314" t="s">
        <v>530</v>
      </c>
      <c r="C314" s="230" t="s">
        <v>11</v>
      </c>
      <c r="D314" s="230" t="s">
        <v>33</v>
      </c>
      <c r="E314" s="231" t="s">
        <v>236</v>
      </c>
      <c r="F314" s="232" t="s">
        <v>203</v>
      </c>
      <c r="G314" s="233" t="s">
        <v>552</v>
      </c>
      <c r="H314" s="233" t="s">
        <v>150</v>
      </c>
      <c r="I314" s="242">
        <v>0.2</v>
      </c>
      <c r="J314" s="236"/>
      <c r="K314" s="236"/>
      <c r="L314" s="236"/>
      <c r="M314" s="172">
        <f t="shared" si="6"/>
        <v>0.2</v>
      </c>
      <c r="O314" s="172"/>
      <c r="P314" s="186"/>
    </row>
    <row r="315" spans="1:16" s="163" customFormat="1" ht="12.5" customHeight="1" x14ac:dyDescent="0.25">
      <c r="A315" s="224" t="s">
        <v>522</v>
      </c>
      <c r="B315" s="229" t="s">
        <v>530</v>
      </c>
      <c r="C315" s="230" t="s">
        <v>11</v>
      </c>
      <c r="D315" s="230" t="s">
        <v>33</v>
      </c>
      <c r="E315" s="231" t="s">
        <v>87</v>
      </c>
      <c r="F315" s="232" t="s">
        <v>127</v>
      </c>
      <c r="G315" s="233" t="s">
        <v>546</v>
      </c>
      <c r="H315" s="233" t="s">
        <v>150</v>
      </c>
      <c r="I315" s="242">
        <v>0.2</v>
      </c>
      <c r="J315" s="236"/>
      <c r="K315" s="236"/>
      <c r="L315" s="236"/>
      <c r="M315" s="172">
        <f>SUM(I315:L315)</f>
        <v>0.2</v>
      </c>
      <c r="O315" s="161"/>
      <c r="P315" s="162"/>
    </row>
    <row r="316" spans="1:16" s="163" customFormat="1" ht="37.5" customHeight="1" x14ac:dyDescent="0.25">
      <c r="A316" s="224" t="s">
        <v>522</v>
      </c>
      <c r="B316" s="229" t="s">
        <v>530</v>
      </c>
      <c r="C316" s="230" t="s">
        <v>11</v>
      </c>
      <c r="D316" s="230" t="s">
        <v>33</v>
      </c>
      <c r="E316" s="231" t="s">
        <v>87</v>
      </c>
      <c r="F316" s="232" t="s">
        <v>127</v>
      </c>
      <c r="G316" s="233" t="s">
        <v>801</v>
      </c>
      <c r="H316" s="233" t="s">
        <v>150</v>
      </c>
      <c r="I316" s="242">
        <v>0.2</v>
      </c>
      <c r="J316" s="236"/>
      <c r="K316" s="236"/>
      <c r="L316" s="236"/>
      <c r="M316" s="172">
        <f t="shared" si="6"/>
        <v>0.2</v>
      </c>
      <c r="O316" s="161"/>
      <c r="P316" s="162"/>
    </row>
    <row r="317" spans="1:16" s="163" customFormat="1" ht="37.5" customHeight="1" x14ac:dyDescent="0.25">
      <c r="A317" s="224" t="s">
        <v>522</v>
      </c>
      <c r="B317" s="229" t="s">
        <v>530</v>
      </c>
      <c r="C317" s="230" t="s">
        <v>11</v>
      </c>
      <c r="D317" s="230" t="s">
        <v>33</v>
      </c>
      <c r="E317" s="231" t="s">
        <v>87</v>
      </c>
      <c r="F317" s="232" t="s">
        <v>127</v>
      </c>
      <c r="G317" s="233" t="s">
        <v>549</v>
      </c>
      <c r="H317" s="233" t="s">
        <v>150</v>
      </c>
      <c r="I317" s="242">
        <v>0.6</v>
      </c>
      <c r="J317" s="236"/>
      <c r="K317" s="236"/>
      <c r="L317" s="236"/>
      <c r="M317" s="172">
        <f t="shared" si="6"/>
        <v>0.6</v>
      </c>
      <c r="O317" s="161"/>
      <c r="P317" s="162"/>
    </row>
    <row r="318" spans="1:16" ht="12.75" customHeight="1" x14ac:dyDescent="0.25">
      <c r="A318" s="224" t="s">
        <v>522</v>
      </c>
      <c r="B318" s="229" t="s">
        <v>530</v>
      </c>
      <c r="C318" s="252" t="s">
        <v>11</v>
      </c>
      <c r="D318" s="253" t="s">
        <v>39</v>
      </c>
      <c r="E318" s="253" t="s">
        <v>40</v>
      </c>
      <c r="F318" s="254" t="s">
        <v>40</v>
      </c>
      <c r="G318" s="255"/>
      <c r="H318" s="256"/>
      <c r="I318" s="257">
        <f>SUM(I310:I317)</f>
        <v>2.1999999999999997</v>
      </c>
      <c r="J318" s="174">
        <f>SUM(J310:J317)</f>
        <v>0</v>
      </c>
      <c r="K318" s="174">
        <f>SUM(K310:K317)</f>
        <v>0</v>
      </c>
      <c r="L318" s="174"/>
      <c r="M318" s="175">
        <f t="shared" si="6"/>
        <v>2.1999999999999997</v>
      </c>
      <c r="O318" s="175"/>
      <c r="P318" s="188"/>
    </row>
    <row r="319" spans="1:16" ht="12.75" customHeight="1" x14ac:dyDescent="0.25">
      <c r="A319" s="224" t="s">
        <v>522</v>
      </c>
      <c r="B319" s="229" t="s">
        <v>530</v>
      </c>
      <c r="C319" s="252" t="s">
        <v>41</v>
      </c>
      <c r="D319" s="253" t="s">
        <v>59</v>
      </c>
      <c r="E319" s="253" t="s">
        <v>40</v>
      </c>
      <c r="F319" s="254" t="s">
        <v>40</v>
      </c>
      <c r="G319" s="255"/>
      <c r="H319" s="256"/>
      <c r="I319" s="257"/>
      <c r="J319" s="174"/>
      <c r="K319" s="174"/>
      <c r="L319" s="174"/>
      <c r="M319" s="175">
        <f t="shared" si="6"/>
        <v>0</v>
      </c>
      <c r="O319" s="175"/>
      <c r="P319" s="188"/>
    </row>
    <row r="320" spans="1:16" ht="12.75" customHeight="1" x14ac:dyDescent="0.25">
      <c r="A320" s="224" t="s">
        <v>522</v>
      </c>
      <c r="B320" s="315" t="s">
        <v>530</v>
      </c>
      <c r="C320" s="294" t="s">
        <v>60</v>
      </c>
      <c r="D320" s="295" t="s">
        <v>40</v>
      </c>
      <c r="E320" s="268" t="s">
        <v>40</v>
      </c>
      <c r="F320" s="254" t="s">
        <v>40</v>
      </c>
      <c r="G320" s="255"/>
      <c r="H320" s="269"/>
      <c r="I320" s="270">
        <f>I318+I319</f>
        <v>2.1999999999999997</v>
      </c>
      <c r="J320" s="271">
        <f>J318+J319</f>
        <v>0</v>
      </c>
      <c r="K320" s="271">
        <f>K318+K319</f>
        <v>0</v>
      </c>
      <c r="L320" s="271">
        <f>L318+L319</f>
        <v>0</v>
      </c>
      <c r="M320" s="272">
        <f t="shared" si="6"/>
        <v>2.1999999999999997</v>
      </c>
      <c r="O320" s="189"/>
      <c r="P320" s="190"/>
    </row>
    <row r="321" spans="1:16" s="163" customFormat="1" ht="25" customHeight="1" x14ac:dyDescent="0.25">
      <c r="A321" s="224" t="s">
        <v>522</v>
      </c>
      <c r="B321" s="278" t="s">
        <v>543</v>
      </c>
      <c r="C321" s="243" t="s">
        <v>11</v>
      </c>
      <c r="D321" s="243" t="s">
        <v>33</v>
      </c>
      <c r="E321" s="232" t="s">
        <v>236</v>
      </c>
      <c r="F321" s="233" t="s">
        <v>453</v>
      </c>
      <c r="G321" s="233" t="s">
        <v>798</v>
      </c>
      <c r="H321" s="233" t="s">
        <v>150</v>
      </c>
      <c r="I321" s="242">
        <v>0.1</v>
      </c>
      <c r="J321" s="236"/>
      <c r="K321" s="236"/>
      <c r="L321" s="236"/>
      <c r="M321" s="172">
        <f t="shared" si="6"/>
        <v>0.1</v>
      </c>
      <c r="O321" s="161"/>
      <c r="P321" s="162"/>
    </row>
    <row r="322" spans="1:16" s="163" customFormat="1" ht="12.5" customHeight="1" x14ac:dyDescent="0.25">
      <c r="A322" s="224" t="s">
        <v>522</v>
      </c>
      <c r="B322" s="278" t="s">
        <v>543</v>
      </c>
      <c r="C322" s="230" t="s">
        <v>11</v>
      </c>
      <c r="D322" s="230" t="s">
        <v>33</v>
      </c>
      <c r="E322" s="230" t="s">
        <v>236</v>
      </c>
      <c r="F322" s="232" t="s">
        <v>453</v>
      </c>
      <c r="G322" s="233" t="s">
        <v>545</v>
      </c>
      <c r="H322" s="233" t="s">
        <v>150</v>
      </c>
      <c r="I322" s="242">
        <v>0.2</v>
      </c>
      <c r="J322" s="236"/>
      <c r="K322" s="236"/>
      <c r="L322" s="236"/>
      <c r="M322" s="172">
        <f>SUM(I322:L322)</f>
        <v>0.2</v>
      </c>
      <c r="O322" s="161"/>
      <c r="P322" s="162"/>
    </row>
    <row r="323" spans="1:16" s="163" customFormat="1" ht="12.5" customHeight="1" x14ac:dyDescent="0.25">
      <c r="A323" s="224" t="s">
        <v>522</v>
      </c>
      <c r="B323" s="278" t="s">
        <v>543</v>
      </c>
      <c r="C323" s="230" t="s">
        <v>11</v>
      </c>
      <c r="D323" s="230" t="s">
        <v>33</v>
      </c>
      <c r="E323" s="230" t="s">
        <v>236</v>
      </c>
      <c r="F323" s="232" t="s">
        <v>453</v>
      </c>
      <c r="G323" s="233" t="s">
        <v>799</v>
      </c>
      <c r="H323" s="233" t="s">
        <v>150</v>
      </c>
      <c r="I323" s="242">
        <v>0.3</v>
      </c>
      <c r="J323" s="236"/>
      <c r="K323" s="236"/>
      <c r="L323" s="236"/>
      <c r="M323" s="172">
        <f>SUM(I323:L323)</f>
        <v>0.3</v>
      </c>
      <c r="O323" s="161"/>
      <c r="P323" s="162"/>
    </row>
    <row r="324" spans="1:16" s="163" customFormat="1" ht="25" customHeight="1" x14ac:dyDescent="0.25">
      <c r="A324" s="224" t="s">
        <v>522</v>
      </c>
      <c r="B324" s="278" t="s">
        <v>543</v>
      </c>
      <c r="C324" s="230" t="s">
        <v>11</v>
      </c>
      <c r="D324" s="230" t="s">
        <v>33</v>
      </c>
      <c r="E324" s="230" t="s">
        <v>236</v>
      </c>
      <c r="F324" s="232" t="s">
        <v>453</v>
      </c>
      <c r="G324" s="233" t="s">
        <v>800</v>
      </c>
      <c r="H324" s="233" t="s">
        <v>150</v>
      </c>
      <c r="I324" s="242">
        <v>0.1</v>
      </c>
      <c r="J324" s="236"/>
      <c r="K324" s="236"/>
      <c r="L324" s="236"/>
      <c r="M324" s="172">
        <f t="shared" si="6"/>
        <v>0.1</v>
      </c>
      <c r="O324" s="161"/>
      <c r="P324" s="162"/>
    </row>
    <row r="325" spans="1:16" s="163" customFormat="1" ht="25.5" customHeight="1" x14ac:dyDescent="0.25">
      <c r="A325" s="224" t="s">
        <v>522</v>
      </c>
      <c r="B325" s="278" t="s">
        <v>543</v>
      </c>
      <c r="C325" s="230" t="s">
        <v>11</v>
      </c>
      <c r="D325" s="230" t="s">
        <v>33</v>
      </c>
      <c r="E325" s="230" t="s">
        <v>236</v>
      </c>
      <c r="F325" s="233" t="s">
        <v>203</v>
      </c>
      <c r="G325" s="233" t="s">
        <v>799</v>
      </c>
      <c r="H325" s="233" t="s">
        <v>150</v>
      </c>
      <c r="I325" s="242">
        <v>0.1</v>
      </c>
      <c r="J325" s="236"/>
      <c r="K325" s="236"/>
      <c r="L325" s="236"/>
      <c r="M325" s="172">
        <f>SUM(I325:L325)</f>
        <v>0.1</v>
      </c>
      <c r="O325" s="161"/>
      <c r="P325" s="162"/>
    </row>
    <row r="326" spans="1:16" s="163" customFormat="1" ht="25.5" customHeight="1" x14ac:dyDescent="0.25">
      <c r="A326" s="224" t="s">
        <v>522</v>
      </c>
      <c r="B326" s="278" t="s">
        <v>543</v>
      </c>
      <c r="C326" s="230" t="s">
        <v>11</v>
      </c>
      <c r="D326" s="230" t="s">
        <v>33</v>
      </c>
      <c r="E326" s="230" t="s">
        <v>236</v>
      </c>
      <c r="F326" s="233" t="s">
        <v>804</v>
      </c>
      <c r="G326" s="233" t="s">
        <v>799</v>
      </c>
      <c r="H326" s="233" t="s">
        <v>150</v>
      </c>
      <c r="I326" s="242">
        <v>0.5</v>
      </c>
      <c r="J326" s="236"/>
      <c r="K326" s="236"/>
      <c r="L326" s="236"/>
      <c r="M326" s="172">
        <f t="shared" si="6"/>
        <v>0.5</v>
      </c>
      <c r="O326" s="161"/>
      <c r="P326" s="162"/>
    </row>
    <row r="327" spans="1:16" ht="12.75" customHeight="1" x14ac:dyDescent="0.25">
      <c r="A327" s="224" t="s">
        <v>522</v>
      </c>
      <c r="B327" s="229" t="s">
        <v>543</v>
      </c>
      <c r="C327" s="252" t="s">
        <v>11</v>
      </c>
      <c r="D327" s="253" t="s">
        <v>39</v>
      </c>
      <c r="E327" s="253" t="s">
        <v>40</v>
      </c>
      <c r="F327" s="254" t="s">
        <v>40</v>
      </c>
      <c r="G327" s="255"/>
      <c r="H327" s="256"/>
      <c r="I327" s="257">
        <f>SUM(I321:I326)</f>
        <v>1.3</v>
      </c>
      <c r="J327" s="174">
        <f>SUM(J321:J326)</f>
        <v>0</v>
      </c>
      <c r="K327" s="174">
        <f>SUM(K321:K326)</f>
        <v>0</v>
      </c>
      <c r="L327" s="174"/>
      <c r="M327" s="175">
        <f t="shared" si="6"/>
        <v>1.3</v>
      </c>
      <c r="O327" s="175"/>
      <c r="P327" s="188"/>
    </row>
    <row r="328" spans="1:16" ht="12.75" customHeight="1" x14ac:dyDescent="0.25">
      <c r="A328" s="224" t="s">
        <v>522</v>
      </c>
      <c r="B328" s="229" t="s">
        <v>543</v>
      </c>
      <c r="C328" s="230" t="s">
        <v>41</v>
      </c>
      <c r="D328" s="230"/>
      <c r="E328" s="230"/>
      <c r="F328" s="232"/>
      <c r="G328" s="233"/>
      <c r="H328" s="233"/>
      <c r="I328" s="242"/>
      <c r="J328" s="236"/>
      <c r="K328" s="236"/>
      <c r="L328" s="236"/>
      <c r="M328" s="172">
        <f t="shared" si="6"/>
        <v>0</v>
      </c>
      <c r="O328" s="172"/>
      <c r="P328" s="186"/>
    </row>
    <row r="329" spans="1:16" ht="12.75" customHeight="1" x14ac:dyDescent="0.25">
      <c r="A329" s="224" t="s">
        <v>522</v>
      </c>
      <c r="B329" s="229" t="s">
        <v>543</v>
      </c>
      <c r="C329" s="252" t="s">
        <v>41</v>
      </c>
      <c r="D329" s="253" t="s">
        <v>59</v>
      </c>
      <c r="E329" s="253" t="s">
        <v>40</v>
      </c>
      <c r="F329" s="254" t="s">
        <v>40</v>
      </c>
      <c r="G329" s="255"/>
      <c r="H329" s="256"/>
      <c r="I329" s="257"/>
      <c r="J329" s="174"/>
      <c r="K329" s="174"/>
      <c r="L329" s="174">
        <f>L328</f>
        <v>0</v>
      </c>
      <c r="M329" s="175">
        <f t="shared" si="6"/>
        <v>0</v>
      </c>
      <c r="O329" s="175"/>
      <c r="P329" s="188"/>
    </row>
    <row r="330" spans="1:16" ht="12.75" customHeight="1" x14ac:dyDescent="0.25">
      <c r="A330" s="224" t="s">
        <v>522</v>
      </c>
      <c r="B330" s="316" t="s">
        <v>543</v>
      </c>
      <c r="C330" s="294" t="s">
        <v>60</v>
      </c>
      <c r="D330" s="295" t="s">
        <v>40</v>
      </c>
      <c r="E330" s="268" t="s">
        <v>40</v>
      </c>
      <c r="F330" s="254" t="s">
        <v>40</v>
      </c>
      <c r="G330" s="255"/>
      <c r="H330" s="269"/>
      <c r="I330" s="270">
        <f>I327</f>
        <v>1.3</v>
      </c>
      <c r="J330" s="271">
        <f>J327</f>
        <v>0</v>
      </c>
      <c r="K330" s="271">
        <f>K327</f>
        <v>0</v>
      </c>
      <c r="L330" s="271">
        <f>L329</f>
        <v>0</v>
      </c>
      <c r="M330" s="272">
        <f t="shared" si="6"/>
        <v>1.3</v>
      </c>
      <c r="O330" s="189"/>
      <c r="P330" s="190"/>
    </row>
    <row r="331" spans="1:16" ht="25" customHeight="1" x14ac:dyDescent="0.25">
      <c r="A331" s="224" t="s">
        <v>522</v>
      </c>
      <c r="B331" s="229" t="s">
        <v>531</v>
      </c>
      <c r="C331" s="230" t="s">
        <v>11</v>
      </c>
      <c r="D331" s="231" t="s">
        <v>15</v>
      </c>
      <c r="E331" s="231" t="s">
        <v>236</v>
      </c>
      <c r="F331" s="232" t="s">
        <v>609</v>
      </c>
      <c r="G331" s="233" t="s">
        <v>610</v>
      </c>
      <c r="H331" s="233" t="s">
        <v>226</v>
      </c>
      <c r="I331" s="242"/>
      <c r="J331" s="236"/>
      <c r="K331" s="236">
        <v>1</v>
      </c>
      <c r="L331" s="236"/>
      <c r="M331" s="172">
        <f t="shared" si="6"/>
        <v>1</v>
      </c>
      <c r="O331" s="172"/>
      <c r="P331" s="186"/>
    </row>
    <row r="332" spans="1:16" ht="12.75" customHeight="1" x14ac:dyDescent="0.25">
      <c r="A332" s="224" t="s">
        <v>522</v>
      </c>
      <c r="B332" s="229" t="s">
        <v>531</v>
      </c>
      <c r="C332" s="230" t="s">
        <v>11</v>
      </c>
      <c r="D332" s="231" t="s">
        <v>98</v>
      </c>
      <c r="E332" s="231" t="s">
        <v>13</v>
      </c>
      <c r="F332" s="232" t="s">
        <v>99</v>
      </c>
      <c r="G332" s="233" t="s">
        <v>558</v>
      </c>
      <c r="H332" s="233" t="s">
        <v>226</v>
      </c>
      <c r="I332" s="242"/>
      <c r="J332" s="236"/>
      <c r="K332" s="236">
        <v>0.3</v>
      </c>
      <c r="L332" s="236"/>
      <c r="M332" s="172">
        <f t="shared" si="6"/>
        <v>0.3</v>
      </c>
      <c r="O332" s="172"/>
      <c r="P332" s="186"/>
    </row>
    <row r="333" spans="1:16" ht="25" customHeight="1" x14ac:dyDescent="0.25">
      <c r="A333" s="224" t="s">
        <v>522</v>
      </c>
      <c r="B333" s="229" t="s">
        <v>531</v>
      </c>
      <c r="C333" s="230" t="s">
        <v>11</v>
      </c>
      <c r="D333" s="231" t="s">
        <v>29</v>
      </c>
      <c r="E333" s="231" t="s">
        <v>236</v>
      </c>
      <c r="F333" s="232" t="s">
        <v>237</v>
      </c>
      <c r="G333" s="233" t="s">
        <v>128</v>
      </c>
      <c r="H333" s="233" t="s">
        <v>150</v>
      </c>
      <c r="I333" s="242">
        <v>0</v>
      </c>
      <c r="J333" s="236"/>
      <c r="K333" s="236"/>
      <c r="L333" s="236"/>
      <c r="M333" s="172">
        <f t="shared" si="6"/>
        <v>0</v>
      </c>
      <c r="O333" s="172"/>
      <c r="P333" s="186"/>
    </row>
    <row r="334" spans="1:16" ht="25" customHeight="1" x14ac:dyDescent="0.25">
      <c r="A334" s="224" t="s">
        <v>522</v>
      </c>
      <c r="B334" s="314" t="s">
        <v>531</v>
      </c>
      <c r="C334" s="231" t="s">
        <v>11</v>
      </c>
      <c r="D334" s="231" t="s">
        <v>33</v>
      </c>
      <c r="E334" s="231" t="s">
        <v>236</v>
      </c>
      <c r="F334" s="233" t="s">
        <v>203</v>
      </c>
      <c r="G334" s="233" t="s">
        <v>550</v>
      </c>
      <c r="H334" s="233" t="s">
        <v>150</v>
      </c>
      <c r="I334" s="242">
        <v>0.1</v>
      </c>
      <c r="J334" s="236"/>
      <c r="K334" s="236"/>
      <c r="L334" s="236"/>
      <c r="M334" s="172">
        <f>SUM(I334:L334)</f>
        <v>0.1</v>
      </c>
      <c r="O334" s="172"/>
      <c r="P334" s="186"/>
    </row>
    <row r="335" spans="1:16" ht="25" customHeight="1" x14ac:dyDescent="0.25">
      <c r="A335" s="224" t="s">
        <v>522</v>
      </c>
      <c r="B335" s="314" t="s">
        <v>531</v>
      </c>
      <c r="C335" s="231" t="s">
        <v>11</v>
      </c>
      <c r="D335" s="231" t="s">
        <v>33</v>
      </c>
      <c r="E335" s="231" t="s">
        <v>236</v>
      </c>
      <c r="F335" s="233" t="s">
        <v>804</v>
      </c>
      <c r="G335" s="233" t="s">
        <v>550</v>
      </c>
      <c r="H335" s="233" t="s">
        <v>150</v>
      </c>
      <c r="I335" s="242">
        <v>0.5</v>
      </c>
      <c r="J335" s="236"/>
      <c r="K335" s="236"/>
      <c r="L335" s="236"/>
      <c r="M335" s="172">
        <f t="shared" si="6"/>
        <v>0.5</v>
      </c>
      <c r="O335" s="172"/>
      <c r="P335" s="186"/>
    </row>
    <row r="336" spans="1:16" ht="12.75" customHeight="1" x14ac:dyDescent="0.25">
      <c r="A336" s="224" t="s">
        <v>522</v>
      </c>
      <c r="B336" s="229" t="s">
        <v>531</v>
      </c>
      <c r="C336" s="252" t="s">
        <v>11</v>
      </c>
      <c r="D336" s="253" t="s">
        <v>39</v>
      </c>
      <c r="E336" s="253" t="s">
        <v>40</v>
      </c>
      <c r="F336" s="254" t="s">
        <v>40</v>
      </c>
      <c r="G336" s="255"/>
      <c r="H336" s="256"/>
      <c r="I336" s="257">
        <f>SUM(I331:I335)</f>
        <v>0.6</v>
      </c>
      <c r="J336" s="174">
        <f>SUM(J331:J335)</f>
        <v>0</v>
      </c>
      <c r="K336" s="174">
        <f>SUM(K331:K335)</f>
        <v>1.3</v>
      </c>
      <c r="L336" s="174"/>
      <c r="M336" s="175">
        <f t="shared" si="6"/>
        <v>1.9</v>
      </c>
      <c r="O336" s="175"/>
      <c r="P336" s="188"/>
    </row>
    <row r="337" spans="1:16" ht="37.5" customHeight="1" x14ac:dyDescent="0.25">
      <c r="A337" s="224" t="s">
        <v>522</v>
      </c>
      <c r="B337" s="229" t="s">
        <v>531</v>
      </c>
      <c r="C337" s="230" t="s">
        <v>41</v>
      </c>
      <c r="D337" s="230" t="s">
        <v>42</v>
      </c>
      <c r="E337" s="231" t="s">
        <v>236</v>
      </c>
      <c r="F337" s="232" t="s">
        <v>238</v>
      </c>
      <c r="G337" s="233" t="s">
        <v>554</v>
      </c>
      <c r="H337" s="233" t="s">
        <v>225</v>
      </c>
      <c r="I337" s="242"/>
      <c r="J337" s="236"/>
      <c r="K337" s="236"/>
      <c r="L337" s="236">
        <v>1</v>
      </c>
      <c r="M337" s="172">
        <f t="shared" ref="M337:M398" si="7">SUM(I337:L337)</f>
        <v>1</v>
      </c>
      <c r="O337" s="172"/>
      <c r="P337" s="186"/>
    </row>
    <row r="338" spans="1:16" ht="22.5" customHeight="1" x14ac:dyDescent="0.25">
      <c r="A338" s="224" t="s">
        <v>522</v>
      </c>
      <c r="B338" s="229" t="s">
        <v>531</v>
      </c>
      <c r="C338" s="230" t="s">
        <v>41</v>
      </c>
      <c r="D338" s="230" t="s">
        <v>42</v>
      </c>
      <c r="E338" s="231" t="s">
        <v>13</v>
      </c>
      <c r="F338" s="232" t="s">
        <v>176</v>
      </c>
      <c r="G338" s="233" t="s">
        <v>345</v>
      </c>
      <c r="H338" s="233" t="s">
        <v>225</v>
      </c>
      <c r="I338" s="242"/>
      <c r="J338" s="236"/>
      <c r="K338" s="236"/>
      <c r="L338" s="236">
        <v>0.1</v>
      </c>
      <c r="M338" s="172">
        <f t="shared" si="7"/>
        <v>0.1</v>
      </c>
      <c r="O338" s="172"/>
      <c r="P338" s="186"/>
    </row>
    <row r="339" spans="1:16" ht="12.75" customHeight="1" x14ac:dyDescent="0.25">
      <c r="A339" s="224" t="s">
        <v>522</v>
      </c>
      <c r="B339" s="229" t="s">
        <v>531</v>
      </c>
      <c r="C339" s="230" t="s">
        <v>41</v>
      </c>
      <c r="D339" s="231" t="s">
        <v>117</v>
      </c>
      <c r="E339" s="231" t="s">
        <v>73</v>
      </c>
      <c r="F339" s="232" t="s">
        <v>191</v>
      </c>
      <c r="G339" s="233" t="s">
        <v>129</v>
      </c>
      <c r="H339" s="233" t="s">
        <v>225</v>
      </c>
      <c r="I339" s="242"/>
      <c r="J339" s="236"/>
      <c r="K339" s="236"/>
      <c r="L339" s="236">
        <v>0.3</v>
      </c>
      <c r="M339" s="172">
        <f t="shared" si="7"/>
        <v>0.3</v>
      </c>
      <c r="O339" s="172"/>
      <c r="P339" s="186"/>
    </row>
    <row r="340" spans="1:16" ht="12.75" customHeight="1" x14ac:dyDescent="0.25">
      <c r="A340" s="224" t="s">
        <v>522</v>
      </c>
      <c r="B340" s="229" t="s">
        <v>531</v>
      </c>
      <c r="C340" s="252" t="s">
        <v>41</v>
      </c>
      <c r="D340" s="253" t="s">
        <v>59</v>
      </c>
      <c r="E340" s="253" t="s">
        <v>40</v>
      </c>
      <c r="F340" s="254" t="s">
        <v>40</v>
      </c>
      <c r="G340" s="255"/>
      <c r="H340" s="256"/>
      <c r="I340" s="257"/>
      <c r="J340" s="174"/>
      <c r="K340" s="174"/>
      <c r="L340" s="174">
        <f>SUM(L337:L339)</f>
        <v>1.4000000000000001</v>
      </c>
      <c r="M340" s="175">
        <f t="shared" si="7"/>
        <v>1.4000000000000001</v>
      </c>
      <c r="O340" s="175"/>
      <c r="P340" s="188"/>
    </row>
    <row r="341" spans="1:16" ht="12.75" customHeight="1" x14ac:dyDescent="0.25">
      <c r="A341" s="224" t="s">
        <v>522</v>
      </c>
      <c r="B341" s="317" t="s">
        <v>531</v>
      </c>
      <c r="C341" s="268" t="s">
        <v>60</v>
      </c>
      <c r="D341" s="268" t="s">
        <v>40</v>
      </c>
      <c r="E341" s="268" t="s">
        <v>40</v>
      </c>
      <c r="F341" s="254" t="s">
        <v>40</v>
      </c>
      <c r="G341" s="255"/>
      <c r="H341" s="269"/>
      <c r="I341" s="270">
        <f>I336</f>
        <v>0.6</v>
      </c>
      <c r="J341" s="271">
        <f>J336</f>
        <v>0</v>
      </c>
      <c r="K341" s="271">
        <f>K336</f>
        <v>1.3</v>
      </c>
      <c r="L341" s="271">
        <f>L340</f>
        <v>1.4000000000000001</v>
      </c>
      <c r="M341" s="272">
        <f t="shared" si="7"/>
        <v>3.3</v>
      </c>
      <c r="O341" s="189"/>
      <c r="P341" s="190"/>
    </row>
    <row r="342" spans="1:16" s="163" customFormat="1" ht="25" customHeight="1" x14ac:dyDescent="0.25">
      <c r="A342" s="224" t="s">
        <v>522</v>
      </c>
      <c r="B342" s="229" t="s">
        <v>551</v>
      </c>
      <c r="C342" s="230" t="s">
        <v>11</v>
      </c>
      <c r="D342" s="281" t="s">
        <v>101</v>
      </c>
      <c r="E342" s="231" t="s">
        <v>21</v>
      </c>
      <c r="F342" s="232" t="s">
        <v>595</v>
      </c>
      <c r="G342" s="233" t="s">
        <v>625</v>
      </c>
      <c r="H342" s="233" t="s">
        <v>178</v>
      </c>
      <c r="I342" s="242"/>
      <c r="J342" s="236">
        <v>0.05</v>
      </c>
      <c r="K342" s="236"/>
      <c r="L342" s="236"/>
      <c r="M342" s="172">
        <f t="shared" si="7"/>
        <v>0.05</v>
      </c>
      <c r="O342" s="161"/>
      <c r="P342" s="162"/>
    </row>
    <row r="343" spans="1:16" ht="12.75" customHeight="1" x14ac:dyDescent="0.25">
      <c r="A343" s="224" t="s">
        <v>522</v>
      </c>
      <c r="B343" s="229" t="s">
        <v>551</v>
      </c>
      <c r="C343" s="230" t="s">
        <v>11</v>
      </c>
      <c r="D343" s="243" t="s">
        <v>33</v>
      </c>
      <c r="E343" s="231" t="s">
        <v>443</v>
      </c>
      <c r="F343" s="232" t="s">
        <v>224</v>
      </c>
      <c r="G343" s="233" t="s">
        <v>805</v>
      </c>
      <c r="H343" s="233" t="s">
        <v>150</v>
      </c>
      <c r="I343" s="242">
        <v>0.2</v>
      </c>
      <c r="J343" s="236"/>
      <c r="K343" s="236"/>
      <c r="L343" s="236"/>
      <c r="M343" s="172">
        <f>SUM(I343:L343)</f>
        <v>0.2</v>
      </c>
      <c r="O343" s="172"/>
      <c r="P343" s="186"/>
    </row>
    <row r="344" spans="1:16" ht="12.75" customHeight="1" x14ac:dyDescent="0.25">
      <c r="A344" s="224" t="s">
        <v>522</v>
      </c>
      <c r="B344" s="229" t="s">
        <v>551</v>
      </c>
      <c r="C344" s="230" t="s">
        <v>11</v>
      </c>
      <c r="D344" s="243" t="s">
        <v>33</v>
      </c>
      <c r="E344" s="231" t="s">
        <v>443</v>
      </c>
      <c r="F344" s="232" t="s">
        <v>224</v>
      </c>
      <c r="G344" s="233" t="s">
        <v>803</v>
      </c>
      <c r="H344" s="233" t="s">
        <v>150</v>
      </c>
      <c r="I344" s="242">
        <v>0.8</v>
      </c>
      <c r="J344" s="236"/>
      <c r="K344" s="236"/>
      <c r="L344" s="236"/>
      <c r="M344" s="172">
        <f>SUM(I344:L344)</f>
        <v>0.8</v>
      </c>
      <c r="O344" s="172"/>
      <c r="P344" s="186"/>
    </row>
    <row r="345" spans="1:16" s="163" customFormat="1" ht="25" customHeight="1" x14ac:dyDescent="0.25">
      <c r="A345" s="224" t="s">
        <v>522</v>
      </c>
      <c r="B345" s="229" t="s">
        <v>551</v>
      </c>
      <c r="C345" s="230" t="s">
        <v>11</v>
      </c>
      <c r="D345" s="231" t="s">
        <v>33</v>
      </c>
      <c r="E345" s="231" t="s">
        <v>236</v>
      </c>
      <c r="F345" s="232" t="s">
        <v>203</v>
      </c>
      <c r="G345" s="233" t="s">
        <v>803</v>
      </c>
      <c r="H345" s="233" t="s">
        <v>150</v>
      </c>
      <c r="I345" s="242">
        <v>0.6</v>
      </c>
      <c r="J345" s="236"/>
      <c r="K345" s="236"/>
      <c r="L345" s="236"/>
      <c r="M345" s="172">
        <f t="shared" si="7"/>
        <v>0.6</v>
      </c>
      <c r="O345" s="161"/>
      <c r="P345" s="162"/>
    </row>
    <row r="346" spans="1:16" ht="12.75" customHeight="1" x14ac:dyDescent="0.25">
      <c r="A346" s="224" t="s">
        <v>522</v>
      </c>
      <c r="B346" s="229" t="s">
        <v>551</v>
      </c>
      <c r="C346" s="252" t="s">
        <v>11</v>
      </c>
      <c r="D346" s="253" t="s">
        <v>39</v>
      </c>
      <c r="E346" s="253" t="s">
        <v>40</v>
      </c>
      <c r="F346" s="254" t="s">
        <v>40</v>
      </c>
      <c r="G346" s="255"/>
      <c r="H346" s="256"/>
      <c r="I346" s="257">
        <f>SUM(I342:I345)</f>
        <v>1.6</v>
      </c>
      <c r="J346" s="174">
        <f>SUM(J342:J345)</f>
        <v>0.05</v>
      </c>
      <c r="K346" s="174">
        <f>SUM(K342:K345)</f>
        <v>0</v>
      </c>
      <c r="L346" s="174">
        <f>SUM(L342:L345)</f>
        <v>0</v>
      </c>
      <c r="M346" s="175">
        <f t="shared" si="7"/>
        <v>1.6500000000000001</v>
      </c>
      <c r="O346" s="175"/>
      <c r="P346" s="188"/>
    </row>
    <row r="347" spans="1:16" s="163" customFormat="1" ht="25" customHeight="1" x14ac:dyDescent="0.25">
      <c r="A347" s="224" t="s">
        <v>522</v>
      </c>
      <c r="B347" s="229" t="s">
        <v>551</v>
      </c>
      <c r="C347" s="230" t="s">
        <v>41</v>
      </c>
      <c r="D347" s="231" t="s">
        <v>109</v>
      </c>
      <c r="E347" s="231" t="s">
        <v>21</v>
      </c>
      <c r="F347" s="232" t="s">
        <v>674</v>
      </c>
      <c r="G347" s="233" t="s">
        <v>658</v>
      </c>
      <c r="H347" s="233" t="s">
        <v>225</v>
      </c>
      <c r="I347" s="242"/>
      <c r="J347" s="236"/>
      <c r="K347" s="236"/>
      <c r="L347" s="236">
        <v>0.2</v>
      </c>
      <c r="M347" s="172">
        <f>SUM(I347:L347)</f>
        <v>0.2</v>
      </c>
      <c r="O347" s="161"/>
      <c r="P347" s="162"/>
    </row>
    <row r="348" spans="1:16" s="163" customFormat="1" ht="25" customHeight="1" x14ac:dyDescent="0.25">
      <c r="A348" s="224" t="s">
        <v>522</v>
      </c>
      <c r="B348" s="229" t="s">
        <v>551</v>
      </c>
      <c r="C348" s="230" t="s">
        <v>41</v>
      </c>
      <c r="D348" s="231" t="s">
        <v>132</v>
      </c>
      <c r="E348" s="231" t="s">
        <v>73</v>
      </c>
      <c r="F348" s="232" t="s">
        <v>709</v>
      </c>
      <c r="G348" s="233" t="s">
        <v>658</v>
      </c>
      <c r="H348" s="233" t="s">
        <v>225</v>
      </c>
      <c r="I348" s="242"/>
      <c r="J348" s="236"/>
      <c r="K348" s="236"/>
      <c r="L348" s="236">
        <v>0.2</v>
      </c>
      <c r="M348" s="172">
        <f>SUM(I348:L348)</f>
        <v>0.2</v>
      </c>
      <c r="O348" s="161"/>
      <c r="P348" s="162"/>
    </row>
    <row r="349" spans="1:16" s="163" customFormat="1" ht="25" customHeight="1" x14ac:dyDescent="0.25">
      <c r="A349" s="224" t="s">
        <v>522</v>
      </c>
      <c r="B349" s="229" t="s">
        <v>551</v>
      </c>
      <c r="C349" s="230" t="s">
        <v>41</v>
      </c>
      <c r="D349" s="231" t="s">
        <v>43</v>
      </c>
      <c r="E349" s="231" t="s">
        <v>73</v>
      </c>
      <c r="F349" s="232" t="s">
        <v>310</v>
      </c>
      <c r="G349" s="233" t="s">
        <v>658</v>
      </c>
      <c r="H349" s="233" t="s">
        <v>225</v>
      </c>
      <c r="I349" s="242"/>
      <c r="J349" s="236"/>
      <c r="K349" s="236"/>
      <c r="L349" s="236">
        <v>0.2</v>
      </c>
      <c r="M349" s="172">
        <f>SUM(I349:L349)</f>
        <v>0.2</v>
      </c>
      <c r="O349" s="161"/>
      <c r="P349" s="162"/>
    </row>
    <row r="350" spans="1:16" ht="12.75" customHeight="1" x14ac:dyDescent="0.25">
      <c r="A350" s="224" t="s">
        <v>522</v>
      </c>
      <c r="B350" s="229" t="s">
        <v>551</v>
      </c>
      <c r="C350" s="252" t="s">
        <v>41</v>
      </c>
      <c r="D350" s="253" t="s">
        <v>59</v>
      </c>
      <c r="E350" s="253" t="s">
        <v>40</v>
      </c>
      <c r="F350" s="254" t="s">
        <v>40</v>
      </c>
      <c r="G350" s="255"/>
      <c r="H350" s="269"/>
      <c r="I350" s="257"/>
      <c r="J350" s="174"/>
      <c r="K350" s="174"/>
      <c r="L350" s="174">
        <f>SUM(L347:L349)</f>
        <v>0.60000000000000009</v>
      </c>
      <c r="M350" s="272">
        <f t="shared" si="7"/>
        <v>0.60000000000000009</v>
      </c>
      <c r="O350" s="189"/>
      <c r="P350" s="190"/>
    </row>
    <row r="351" spans="1:16" ht="12.75" customHeight="1" x14ac:dyDescent="0.25">
      <c r="A351" s="224" t="s">
        <v>522</v>
      </c>
      <c r="B351" s="316" t="s">
        <v>551</v>
      </c>
      <c r="C351" s="268" t="s">
        <v>60</v>
      </c>
      <c r="D351" s="268"/>
      <c r="E351" s="268" t="s">
        <v>40</v>
      </c>
      <c r="F351" s="254" t="s">
        <v>40</v>
      </c>
      <c r="G351" s="255"/>
      <c r="H351" s="269"/>
      <c r="I351" s="270">
        <f>I346</f>
        <v>1.6</v>
      </c>
      <c r="J351" s="271">
        <f>J346</f>
        <v>0.05</v>
      </c>
      <c r="K351" s="271">
        <f>K346</f>
        <v>0</v>
      </c>
      <c r="L351" s="271">
        <f>L350</f>
        <v>0.60000000000000009</v>
      </c>
      <c r="M351" s="272">
        <f t="shared" si="7"/>
        <v>2.25</v>
      </c>
      <c r="O351" s="189"/>
      <c r="P351" s="190"/>
    </row>
    <row r="352" spans="1:16" ht="25" customHeight="1" x14ac:dyDescent="0.25">
      <c r="A352" s="224" t="s">
        <v>522</v>
      </c>
      <c r="B352" s="229" t="s">
        <v>523</v>
      </c>
      <c r="C352" s="230" t="s">
        <v>11</v>
      </c>
      <c r="D352" s="230" t="s">
        <v>33</v>
      </c>
      <c r="E352" s="231" t="s">
        <v>236</v>
      </c>
      <c r="F352" s="232" t="s">
        <v>457</v>
      </c>
      <c r="G352" s="233" t="s">
        <v>539</v>
      </c>
      <c r="H352" s="233" t="s">
        <v>150</v>
      </c>
      <c r="I352" s="242">
        <v>0.4</v>
      </c>
      <c r="J352" s="236"/>
      <c r="K352" s="236"/>
      <c r="L352" s="236"/>
      <c r="M352" s="172">
        <f t="shared" si="7"/>
        <v>0.4</v>
      </c>
      <c r="O352" s="172"/>
      <c r="P352" s="186"/>
    </row>
    <row r="353" spans="1:16" ht="25" customHeight="1" x14ac:dyDescent="0.25">
      <c r="A353" s="224" t="s">
        <v>522</v>
      </c>
      <c r="B353" s="229" t="s">
        <v>523</v>
      </c>
      <c r="C353" s="230" t="s">
        <v>11</v>
      </c>
      <c r="D353" s="230" t="s">
        <v>33</v>
      </c>
      <c r="E353" s="231" t="s">
        <v>236</v>
      </c>
      <c r="F353" s="232" t="s">
        <v>457</v>
      </c>
      <c r="G353" s="233" t="s">
        <v>540</v>
      </c>
      <c r="H353" s="233" t="s">
        <v>150</v>
      </c>
      <c r="I353" s="242">
        <v>0.1</v>
      </c>
      <c r="J353" s="236"/>
      <c r="K353" s="236"/>
      <c r="L353" s="236"/>
      <c r="M353" s="172">
        <f t="shared" si="7"/>
        <v>0.1</v>
      </c>
      <c r="O353" s="172"/>
      <c r="P353" s="186"/>
    </row>
    <row r="354" spans="1:16" ht="25.5" customHeight="1" x14ac:dyDescent="0.25">
      <c r="A354" s="224" t="s">
        <v>522</v>
      </c>
      <c r="B354" s="229" t="s">
        <v>523</v>
      </c>
      <c r="C354" s="230" t="s">
        <v>11</v>
      </c>
      <c r="D354" s="230" t="s">
        <v>33</v>
      </c>
      <c r="E354" s="231" t="s">
        <v>67</v>
      </c>
      <c r="F354" s="232" t="s">
        <v>66</v>
      </c>
      <c r="G354" s="233" t="s">
        <v>448</v>
      </c>
      <c r="H354" s="233" t="s">
        <v>150</v>
      </c>
      <c r="I354" s="242">
        <v>0.2</v>
      </c>
      <c r="J354" s="236"/>
      <c r="K354" s="236"/>
      <c r="L354" s="236"/>
      <c r="M354" s="172">
        <f t="shared" si="7"/>
        <v>0.2</v>
      </c>
      <c r="O354" s="172"/>
      <c r="P354" s="186"/>
    </row>
    <row r="355" spans="1:16" ht="12.75" customHeight="1" x14ac:dyDescent="0.25">
      <c r="A355" s="224" t="s">
        <v>522</v>
      </c>
      <c r="B355" s="229" t="s">
        <v>523</v>
      </c>
      <c r="C355" s="252" t="s">
        <v>11</v>
      </c>
      <c r="D355" s="253" t="s">
        <v>39</v>
      </c>
      <c r="E355" s="253" t="s">
        <v>40</v>
      </c>
      <c r="F355" s="254" t="s">
        <v>40</v>
      </c>
      <c r="G355" s="255"/>
      <c r="H355" s="256"/>
      <c r="I355" s="257">
        <f>SUM(I352:I354)</f>
        <v>0.7</v>
      </c>
      <c r="J355" s="174">
        <f>SUM(J352:J354)</f>
        <v>0</v>
      </c>
      <c r="K355" s="174">
        <f>SUM(K352:K354)</f>
        <v>0</v>
      </c>
      <c r="L355" s="174"/>
      <c r="M355" s="175">
        <f t="shared" si="7"/>
        <v>0.7</v>
      </c>
      <c r="O355" s="175"/>
      <c r="P355" s="188"/>
    </row>
    <row r="356" spans="1:16" ht="12.75" customHeight="1" x14ac:dyDescent="0.25">
      <c r="A356" s="224" t="s">
        <v>522</v>
      </c>
      <c r="B356" s="267" t="s">
        <v>523</v>
      </c>
      <c r="C356" s="268" t="s">
        <v>60</v>
      </c>
      <c r="D356" s="268" t="s">
        <v>40</v>
      </c>
      <c r="E356" s="268" t="s">
        <v>40</v>
      </c>
      <c r="F356" s="254" t="s">
        <v>40</v>
      </c>
      <c r="G356" s="255"/>
      <c r="H356" s="269"/>
      <c r="I356" s="270">
        <f>I355</f>
        <v>0.7</v>
      </c>
      <c r="J356" s="271">
        <f>J355</f>
        <v>0</v>
      </c>
      <c r="K356" s="271">
        <f>K355</f>
        <v>0</v>
      </c>
      <c r="L356" s="271"/>
      <c r="M356" s="272">
        <f t="shared" si="7"/>
        <v>0.7</v>
      </c>
      <c r="O356" s="189"/>
      <c r="P356" s="190"/>
    </row>
    <row r="357" spans="1:16" ht="37.5" customHeight="1" x14ac:dyDescent="0.25">
      <c r="A357" s="224" t="s">
        <v>522</v>
      </c>
      <c r="B357" s="234" t="s">
        <v>524</v>
      </c>
      <c r="C357" s="230" t="s">
        <v>11</v>
      </c>
      <c r="D357" s="230" t="s">
        <v>33</v>
      </c>
      <c r="E357" s="231" t="s">
        <v>236</v>
      </c>
      <c r="F357" s="232" t="s">
        <v>457</v>
      </c>
      <c r="G357" s="233" t="s">
        <v>541</v>
      </c>
      <c r="H357" s="233" t="s">
        <v>150</v>
      </c>
      <c r="I357" s="242">
        <v>0.2</v>
      </c>
      <c r="J357" s="236"/>
      <c r="K357" s="236"/>
      <c r="L357" s="236"/>
      <c r="M357" s="172">
        <f t="shared" si="7"/>
        <v>0.2</v>
      </c>
      <c r="O357" s="172"/>
      <c r="P357" s="186"/>
    </row>
    <row r="358" spans="1:16" ht="25" customHeight="1" x14ac:dyDescent="0.25">
      <c r="A358" s="224" t="s">
        <v>522</v>
      </c>
      <c r="B358" s="229" t="s">
        <v>524</v>
      </c>
      <c r="C358" s="230" t="s">
        <v>11</v>
      </c>
      <c r="D358" s="230" t="s">
        <v>33</v>
      </c>
      <c r="E358" s="231" t="s">
        <v>236</v>
      </c>
      <c r="F358" s="232" t="s">
        <v>457</v>
      </c>
      <c r="G358" s="233" t="s">
        <v>542</v>
      </c>
      <c r="H358" s="233" t="s">
        <v>150</v>
      </c>
      <c r="I358" s="242">
        <v>0.1</v>
      </c>
      <c r="J358" s="236"/>
      <c r="K358" s="236"/>
      <c r="L358" s="236"/>
      <c r="M358" s="172">
        <f t="shared" si="7"/>
        <v>0.1</v>
      </c>
      <c r="O358" s="172"/>
      <c r="P358" s="186"/>
    </row>
    <row r="359" spans="1:16" ht="24" customHeight="1" x14ac:dyDescent="0.25">
      <c r="A359" s="224" t="s">
        <v>522</v>
      </c>
      <c r="B359" s="278" t="s">
        <v>524</v>
      </c>
      <c r="C359" s="230" t="s">
        <v>11</v>
      </c>
      <c r="D359" s="230" t="s">
        <v>33</v>
      </c>
      <c r="E359" s="231" t="s">
        <v>67</v>
      </c>
      <c r="F359" s="232" t="s">
        <v>198</v>
      </c>
      <c r="G359" s="233" t="s">
        <v>450</v>
      </c>
      <c r="H359" s="233" t="s">
        <v>150</v>
      </c>
      <c r="I359" s="242">
        <v>0.25</v>
      </c>
      <c r="J359" s="236"/>
      <c r="K359" s="236"/>
      <c r="L359" s="236"/>
      <c r="M359" s="172">
        <f t="shared" si="7"/>
        <v>0.25</v>
      </c>
      <c r="O359" s="172"/>
      <c r="P359" s="186"/>
    </row>
    <row r="360" spans="1:16" ht="12.75" customHeight="1" x14ac:dyDescent="0.25">
      <c r="A360" s="224" t="s">
        <v>522</v>
      </c>
      <c r="B360" s="229" t="s">
        <v>524</v>
      </c>
      <c r="C360" s="252" t="s">
        <v>11</v>
      </c>
      <c r="D360" s="253" t="s">
        <v>39</v>
      </c>
      <c r="E360" s="253" t="s">
        <v>40</v>
      </c>
      <c r="F360" s="254" t="s">
        <v>40</v>
      </c>
      <c r="G360" s="255"/>
      <c r="H360" s="256"/>
      <c r="I360" s="257">
        <f>SUM(I357:I359)</f>
        <v>0.55000000000000004</v>
      </c>
      <c r="J360" s="174">
        <f>SUM(J357:J359)</f>
        <v>0</v>
      </c>
      <c r="K360" s="174">
        <f>SUM(K357:K359)</f>
        <v>0</v>
      </c>
      <c r="L360" s="174"/>
      <c r="M360" s="175">
        <f t="shared" si="7"/>
        <v>0.55000000000000004</v>
      </c>
      <c r="O360" s="175"/>
      <c r="P360" s="188"/>
    </row>
    <row r="361" spans="1:16" ht="12.75" customHeight="1" x14ac:dyDescent="0.25">
      <c r="A361" s="224" t="s">
        <v>522</v>
      </c>
      <c r="B361" s="267" t="s">
        <v>524</v>
      </c>
      <c r="C361" s="268" t="s">
        <v>60</v>
      </c>
      <c r="D361" s="268" t="s">
        <v>40</v>
      </c>
      <c r="E361" s="268" t="s">
        <v>40</v>
      </c>
      <c r="F361" s="254" t="s">
        <v>40</v>
      </c>
      <c r="G361" s="255"/>
      <c r="H361" s="269"/>
      <c r="I361" s="270">
        <f>I360</f>
        <v>0.55000000000000004</v>
      </c>
      <c r="J361" s="271">
        <f>J360</f>
        <v>0</v>
      </c>
      <c r="K361" s="271">
        <f>K360</f>
        <v>0</v>
      </c>
      <c r="L361" s="271"/>
      <c r="M361" s="272">
        <f t="shared" si="7"/>
        <v>0.55000000000000004</v>
      </c>
      <c r="O361" s="189"/>
      <c r="P361" s="190"/>
    </row>
    <row r="362" spans="1:16" ht="19.5" customHeight="1" x14ac:dyDescent="0.25">
      <c r="A362" s="225" t="s">
        <v>522</v>
      </c>
      <c r="B362" s="287" t="s">
        <v>80</v>
      </c>
      <c r="C362" s="288" t="s">
        <v>40</v>
      </c>
      <c r="D362" s="288" t="s">
        <v>40</v>
      </c>
      <c r="E362" s="288" t="s">
        <v>40</v>
      </c>
      <c r="F362" s="254" t="s">
        <v>40</v>
      </c>
      <c r="G362" s="255"/>
      <c r="H362" s="289"/>
      <c r="I362" s="290">
        <f>SUMIF($C$306:$C$361,"WBS L3 Total",I$306:I$361)</f>
        <v>7.85</v>
      </c>
      <c r="J362" s="291">
        <f>SUMIF($C$306:$C$361,"WBS L3 Total",J$306:J$361)</f>
        <v>0.05</v>
      </c>
      <c r="K362" s="291">
        <f>SUMIF($C$306:$C$361,"WBS L3 Total",K$306:K$361)</f>
        <v>1.3800000000000001</v>
      </c>
      <c r="L362" s="291">
        <f>SUMIF($C$306:$C$361,"WBS L3 Total",L$306:L$361)</f>
        <v>2</v>
      </c>
      <c r="M362" s="177">
        <f t="shared" si="7"/>
        <v>11.28</v>
      </c>
      <c r="O362" s="177"/>
      <c r="P362" s="192"/>
    </row>
    <row r="363" spans="1:16" s="163" customFormat="1" ht="12.5" customHeight="1" x14ac:dyDescent="0.25">
      <c r="A363" s="224" t="s">
        <v>532</v>
      </c>
      <c r="B363" s="296" t="s">
        <v>555</v>
      </c>
      <c r="C363" s="230" t="s">
        <v>11</v>
      </c>
      <c r="D363" s="243" t="s">
        <v>75</v>
      </c>
      <c r="E363" s="231" t="s">
        <v>21</v>
      </c>
      <c r="F363" s="375" t="s">
        <v>806</v>
      </c>
      <c r="G363" s="233" t="s">
        <v>637</v>
      </c>
      <c r="H363" s="233" t="s">
        <v>178</v>
      </c>
      <c r="I363" s="242"/>
      <c r="J363" s="236">
        <v>0.05</v>
      </c>
      <c r="K363" s="236"/>
      <c r="L363" s="236"/>
      <c r="M363" s="172">
        <f t="shared" si="7"/>
        <v>0.05</v>
      </c>
      <c r="O363" s="161"/>
      <c r="P363" s="162"/>
    </row>
    <row r="364" spans="1:16" s="163" customFormat="1" ht="12.5" customHeight="1" x14ac:dyDescent="0.25">
      <c r="A364" s="224" t="s">
        <v>532</v>
      </c>
      <c r="B364" s="296" t="s">
        <v>555</v>
      </c>
      <c r="C364" s="230" t="s">
        <v>11</v>
      </c>
      <c r="D364" s="243" t="s">
        <v>240</v>
      </c>
      <c r="E364" s="231" t="s">
        <v>73</v>
      </c>
      <c r="F364" s="233" t="s">
        <v>340</v>
      </c>
      <c r="G364" s="233" t="s">
        <v>667</v>
      </c>
      <c r="H364" s="233" t="s">
        <v>178</v>
      </c>
      <c r="I364" s="242"/>
      <c r="J364" s="236">
        <v>0.1</v>
      </c>
      <c r="K364" s="236"/>
      <c r="L364" s="236"/>
      <c r="M364" s="172">
        <f>SUM(I364:L364)</f>
        <v>0.1</v>
      </c>
      <c r="O364" s="161"/>
      <c r="P364" s="162"/>
    </row>
    <row r="365" spans="1:16" s="163" customFormat="1" ht="12.5" customHeight="1" x14ac:dyDescent="0.25">
      <c r="A365" s="224" t="s">
        <v>532</v>
      </c>
      <c r="B365" s="296" t="s">
        <v>555</v>
      </c>
      <c r="C365" s="230" t="s">
        <v>11</v>
      </c>
      <c r="D365" s="243" t="s">
        <v>240</v>
      </c>
      <c r="E365" s="231" t="s">
        <v>73</v>
      </c>
      <c r="F365" s="233" t="s">
        <v>340</v>
      </c>
      <c r="G365" s="233" t="s">
        <v>648</v>
      </c>
      <c r="H365" s="233" t="s">
        <v>178</v>
      </c>
      <c r="I365" s="242"/>
      <c r="J365" s="236">
        <v>0.1</v>
      </c>
      <c r="K365" s="236"/>
      <c r="L365" s="236"/>
      <c r="M365" s="172">
        <f t="shared" si="7"/>
        <v>0.1</v>
      </c>
      <c r="O365" s="161"/>
      <c r="P365" s="162"/>
    </row>
    <row r="366" spans="1:16" s="163" customFormat="1" ht="37.5" customHeight="1" x14ac:dyDescent="0.25">
      <c r="A366" s="224" t="s">
        <v>532</v>
      </c>
      <c r="B366" s="296" t="s">
        <v>555</v>
      </c>
      <c r="C366" s="230" t="s">
        <v>11</v>
      </c>
      <c r="D366" s="230" t="s">
        <v>29</v>
      </c>
      <c r="E366" s="231" t="s">
        <v>73</v>
      </c>
      <c r="F366" s="233" t="s">
        <v>476</v>
      </c>
      <c r="G366" s="375" t="s">
        <v>863</v>
      </c>
      <c r="H366" s="233" t="s">
        <v>178</v>
      </c>
      <c r="I366" s="242"/>
      <c r="J366" s="382">
        <v>0.2</v>
      </c>
      <c r="K366" s="236"/>
      <c r="L366" s="236"/>
      <c r="M366" s="172">
        <f>SUM(I366:L366)</f>
        <v>0.2</v>
      </c>
      <c r="O366" s="161"/>
      <c r="P366" s="162"/>
    </row>
    <row r="367" spans="1:16" s="163" customFormat="1" ht="37.5" customHeight="1" x14ac:dyDescent="0.25">
      <c r="A367" s="224" t="s">
        <v>532</v>
      </c>
      <c r="B367" s="296" t="s">
        <v>555</v>
      </c>
      <c r="C367" s="230" t="s">
        <v>11</v>
      </c>
      <c r="D367" s="230" t="s">
        <v>33</v>
      </c>
      <c r="E367" s="231" t="s">
        <v>443</v>
      </c>
      <c r="F367" s="233" t="s">
        <v>860</v>
      </c>
      <c r="G367" s="233" t="s">
        <v>444</v>
      </c>
      <c r="H367" s="233" t="s">
        <v>150</v>
      </c>
      <c r="I367" s="242">
        <v>0.2</v>
      </c>
      <c r="J367" s="236"/>
      <c r="K367" s="236"/>
      <c r="L367" s="236"/>
      <c r="M367" s="172">
        <f>SUM(I367:L367)</f>
        <v>0.2</v>
      </c>
      <c r="O367" s="161"/>
      <c r="P367" s="162"/>
    </row>
    <row r="368" spans="1:16" s="163" customFormat="1" ht="37.5" customHeight="1" x14ac:dyDescent="0.25">
      <c r="A368" s="224" t="s">
        <v>532</v>
      </c>
      <c r="B368" s="296" t="s">
        <v>555</v>
      </c>
      <c r="C368" s="230" t="s">
        <v>11</v>
      </c>
      <c r="D368" s="230" t="s">
        <v>33</v>
      </c>
      <c r="E368" s="231" t="s">
        <v>73</v>
      </c>
      <c r="F368" s="233" t="s">
        <v>845</v>
      </c>
      <c r="G368" s="233" t="s">
        <v>846</v>
      </c>
      <c r="H368" s="233" t="s">
        <v>226</v>
      </c>
      <c r="I368" s="242"/>
      <c r="J368" s="236"/>
      <c r="K368" s="236">
        <v>0.5</v>
      </c>
      <c r="L368" s="236"/>
      <c r="M368" s="172">
        <f t="shared" si="7"/>
        <v>0.5</v>
      </c>
      <c r="O368" s="161"/>
      <c r="P368" s="162"/>
    </row>
    <row r="369" spans="1:17" ht="12.75" customHeight="1" x14ac:dyDescent="0.25">
      <c r="A369" s="224" t="s">
        <v>532</v>
      </c>
      <c r="B369" s="296" t="s">
        <v>555</v>
      </c>
      <c r="C369" s="252" t="s">
        <v>11</v>
      </c>
      <c r="D369" s="253" t="s">
        <v>39</v>
      </c>
      <c r="E369" s="253" t="s">
        <v>40</v>
      </c>
      <c r="F369" s="254" t="s">
        <v>40</v>
      </c>
      <c r="G369" s="255"/>
      <c r="H369" s="256"/>
      <c r="I369" s="257">
        <f>SUM(I363:I368)</f>
        <v>0.2</v>
      </c>
      <c r="J369" s="174">
        <f>SUM(J363:J368)</f>
        <v>0.45</v>
      </c>
      <c r="K369" s="174">
        <f>SUM(K363:K368)</f>
        <v>0.5</v>
      </c>
      <c r="L369" s="174"/>
      <c r="M369" s="175">
        <f t="shared" si="7"/>
        <v>1.1499999999999999</v>
      </c>
      <c r="O369" s="175"/>
      <c r="P369" s="188"/>
    </row>
    <row r="370" spans="1:17" s="163" customFormat="1" ht="25" customHeight="1" x14ac:dyDescent="0.25">
      <c r="A370" s="224" t="s">
        <v>532</v>
      </c>
      <c r="B370" s="296" t="s">
        <v>555</v>
      </c>
      <c r="C370" s="230" t="s">
        <v>41</v>
      </c>
      <c r="D370" s="243" t="s">
        <v>132</v>
      </c>
      <c r="E370" s="231" t="s">
        <v>21</v>
      </c>
      <c r="F370" s="233" t="s">
        <v>389</v>
      </c>
      <c r="G370" s="233" t="s">
        <v>706</v>
      </c>
      <c r="H370" s="233" t="s">
        <v>225</v>
      </c>
      <c r="I370" s="242"/>
      <c r="J370" s="236"/>
      <c r="K370" s="236"/>
      <c r="L370" s="236">
        <v>0.05</v>
      </c>
      <c r="M370" s="172">
        <f>SUM(I370:L370)</f>
        <v>0.05</v>
      </c>
      <c r="O370" s="161"/>
      <c r="P370" s="162"/>
    </row>
    <row r="371" spans="1:17" s="163" customFormat="1" ht="25" customHeight="1" x14ac:dyDescent="0.25">
      <c r="A371" s="224" t="s">
        <v>532</v>
      </c>
      <c r="B371" s="229" t="s">
        <v>555</v>
      </c>
      <c r="C371" s="230" t="s">
        <v>41</v>
      </c>
      <c r="D371" s="231" t="s">
        <v>322</v>
      </c>
      <c r="E371" s="231" t="s">
        <v>21</v>
      </c>
      <c r="F371" s="232" t="s">
        <v>826</v>
      </c>
      <c r="G371" s="375" t="s">
        <v>827</v>
      </c>
      <c r="H371" s="233" t="s">
        <v>225</v>
      </c>
      <c r="I371" s="242"/>
      <c r="J371" s="236"/>
      <c r="K371" s="236"/>
      <c r="L371" s="382">
        <v>0.1</v>
      </c>
      <c r="M371" s="172">
        <f>SUM(I371:L371)</f>
        <v>0.1</v>
      </c>
      <c r="O371" s="161"/>
      <c r="P371" s="162"/>
    </row>
    <row r="372" spans="1:17" s="163" customFormat="1" ht="25" customHeight="1" x14ac:dyDescent="0.25">
      <c r="A372" s="224" t="s">
        <v>532</v>
      </c>
      <c r="B372" s="229" t="s">
        <v>555</v>
      </c>
      <c r="C372" s="230" t="s">
        <v>41</v>
      </c>
      <c r="D372" s="231" t="s">
        <v>43</v>
      </c>
      <c r="E372" s="231" t="s">
        <v>73</v>
      </c>
      <c r="F372" s="232" t="s">
        <v>456</v>
      </c>
      <c r="G372" s="233" t="s">
        <v>657</v>
      </c>
      <c r="H372" s="233" t="s">
        <v>225</v>
      </c>
      <c r="I372" s="242"/>
      <c r="J372" s="236"/>
      <c r="K372" s="236"/>
      <c r="L372" s="236">
        <v>0.05</v>
      </c>
      <c r="M372" s="172">
        <f t="shared" si="7"/>
        <v>0.05</v>
      </c>
      <c r="O372" s="161"/>
      <c r="P372" s="162"/>
    </row>
    <row r="373" spans="1:17" s="163" customFormat="1" ht="12.5" customHeight="1" x14ac:dyDescent="0.25">
      <c r="A373" s="224" t="s">
        <v>532</v>
      </c>
      <c r="B373" s="229" t="s">
        <v>555</v>
      </c>
      <c r="C373" s="230" t="s">
        <v>41</v>
      </c>
      <c r="D373" s="231" t="s">
        <v>43</v>
      </c>
      <c r="E373" s="231" t="s">
        <v>73</v>
      </c>
      <c r="F373" s="232" t="s">
        <v>456</v>
      </c>
      <c r="G373" s="233" t="s">
        <v>691</v>
      </c>
      <c r="H373" s="233" t="s">
        <v>225</v>
      </c>
      <c r="I373" s="242"/>
      <c r="J373" s="236"/>
      <c r="K373" s="236"/>
      <c r="L373" s="236">
        <v>0.1</v>
      </c>
      <c r="M373" s="172">
        <f>SUM(I373:L373)</f>
        <v>0.1</v>
      </c>
      <c r="O373" s="161"/>
      <c r="P373" s="162"/>
    </row>
    <row r="374" spans="1:17" s="163" customFormat="1" ht="25" customHeight="1" x14ac:dyDescent="0.25">
      <c r="A374" s="224" t="s">
        <v>532</v>
      </c>
      <c r="B374" s="229" t="s">
        <v>555</v>
      </c>
      <c r="C374" s="230" t="s">
        <v>41</v>
      </c>
      <c r="D374" s="231" t="s">
        <v>43</v>
      </c>
      <c r="E374" s="231" t="s">
        <v>73</v>
      </c>
      <c r="F374" s="232" t="s">
        <v>310</v>
      </c>
      <c r="G374" s="233" t="s">
        <v>789</v>
      </c>
      <c r="H374" s="233" t="s">
        <v>225</v>
      </c>
      <c r="I374" s="242"/>
      <c r="J374" s="236"/>
      <c r="K374" s="236"/>
      <c r="L374" s="236">
        <v>0.1</v>
      </c>
      <c r="M374" s="172">
        <f>SUM(I374:L374)</f>
        <v>0.1</v>
      </c>
      <c r="O374" s="161"/>
      <c r="P374" s="162"/>
    </row>
    <row r="375" spans="1:17" s="163" customFormat="1" ht="37.5" customHeight="1" x14ac:dyDescent="0.25">
      <c r="A375" s="224" t="s">
        <v>532</v>
      </c>
      <c r="B375" s="229" t="s">
        <v>555</v>
      </c>
      <c r="C375" s="230" t="s">
        <v>41</v>
      </c>
      <c r="D375" s="231" t="s">
        <v>43</v>
      </c>
      <c r="E375" s="231" t="s">
        <v>73</v>
      </c>
      <c r="F375" s="232" t="s">
        <v>662</v>
      </c>
      <c r="G375" s="233" t="s">
        <v>663</v>
      </c>
      <c r="H375" s="233" t="s">
        <v>225</v>
      </c>
      <c r="I375" s="242"/>
      <c r="J375" s="236"/>
      <c r="K375" s="236"/>
      <c r="L375" s="236">
        <v>0.05</v>
      </c>
      <c r="M375" s="172">
        <f>SUM(I375:L375)</f>
        <v>0.05</v>
      </c>
      <c r="O375" s="161"/>
      <c r="P375" s="162"/>
    </row>
    <row r="376" spans="1:17" s="377" customFormat="1" ht="12.5" customHeight="1" x14ac:dyDescent="0.25">
      <c r="A376" s="358" t="s">
        <v>532</v>
      </c>
      <c r="B376" s="314" t="s">
        <v>555</v>
      </c>
      <c r="C376" s="230" t="s">
        <v>41</v>
      </c>
      <c r="D376" s="232" t="s">
        <v>43</v>
      </c>
      <c r="E376" s="232" t="s">
        <v>73</v>
      </c>
      <c r="F376" s="232" t="s">
        <v>694</v>
      </c>
      <c r="G376" s="233" t="s">
        <v>691</v>
      </c>
      <c r="H376" s="233" t="s">
        <v>225</v>
      </c>
      <c r="I376" s="242"/>
      <c r="J376" s="245"/>
      <c r="K376" s="245"/>
      <c r="L376" s="245">
        <v>0.05</v>
      </c>
      <c r="M376" s="359">
        <f>SUM(I376:L376)</f>
        <v>0.05</v>
      </c>
      <c r="O376" s="378"/>
      <c r="P376" s="379"/>
    </row>
    <row r="377" spans="1:17" s="163" customFormat="1" ht="15.75" customHeight="1" x14ac:dyDescent="0.25">
      <c r="A377" s="224" t="s">
        <v>532</v>
      </c>
      <c r="B377" s="229" t="s">
        <v>555</v>
      </c>
      <c r="C377" s="230" t="s">
        <v>41</v>
      </c>
      <c r="D377" s="231" t="s">
        <v>132</v>
      </c>
      <c r="E377" s="231" t="s">
        <v>13</v>
      </c>
      <c r="F377" s="232" t="s">
        <v>181</v>
      </c>
      <c r="G377" s="233" t="s">
        <v>629</v>
      </c>
      <c r="H377" s="233" t="s">
        <v>225</v>
      </c>
      <c r="I377" s="242"/>
      <c r="J377" s="236"/>
      <c r="K377" s="236"/>
      <c r="L377" s="236">
        <v>0.1</v>
      </c>
      <c r="M377" s="172">
        <f>SUM(I377:L377)</f>
        <v>0.1</v>
      </c>
      <c r="O377" s="161"/>
      <c r="P377" s="162"/>
      <c r="Q377" s="163" t="s">
        <v>156</v>
      </c>
    </row>
    <row r="378" spans="1:17" s="163" customFormat="1" ht="15.75" customHeight="1" x14ac:dyDescent="0.25">
      <c r="A378" s="224" t="s">
        <v>532</v>
      </c>
      <c r="B378" s="229" t="s">
        <v>555</v>
      </c>
      <c r="C378" s="230" t="s">
        <v>41</v>
      </c>
      <c r="D378" s="231" t="s">
        <v>71</v>
      </c>
      <c r="E378" s="231" t="s">
        <v>73</v>
      </c>
      <c r="F378" s="232" t="s">
        <v>797</v>
      </c>
      <c r="G378" s="233" t="s">
        <v>647</v>
      </c>
      <c r="H378" s="233" t="s">
        <v>225</v>
      </c>
      <c r="I378" s="242"/>
      <c r="J378" s="236"/>
      <c r="K378" s="236"/>
      <c r="L378" s="236">
        <v>0.5</v>
      </c>
      <c r="M378" s="172">
        <f t="shared" si="7"/>
        <v>0.5</v>
      </c>
      <c r="O378" s="161"/>
      <c r="P378" s="162"/>
    </row>
    <row r="379" spans="1:17" s="163" customFormat="1" ht="15.75" customHeight="1" x14ac:dyDescent="0.25">
      <c r="A379" s="224" t="s">
        <v>532</v>
      </c>
      <c r="B379" s="229" t="s">
        <v>555</v>
      </c>
      <c r="C379" s="230" t="s">
        <v>41</v>
      </c>
      <c r="D379" s="231" t="s">
        <v>71</v>
      </c>
      <c r="E379" s="231" t="s">
        <v>73</v>
      </c>
      <c r="F379" s="232" t="s">
        <v>797</v>
      </c>
      <c r="G379" s="233" t="s">
        <v>648</v>
      </c>
      <c r="H379" s="233" t="s">
        <v>225</v>
      </c>
      <c r="I379" s="242"/>
      <c r="J379" s="236"/>
      <c r="K379" s="236"/>
      <c r="L379" s="236">
        <v>0.05</v>
      </c>
      <c r="M379" s="172">
        <f>SUM(I379:L379)</f>
        <v>0.05</v>
      </c>
      <c r="O379" s="161"/>
      <c r="P379" s="162"/>
    </row>
    <row r="380" spans="1:17" s="163" customFormat="1" ht="15.75" customHeight="1" x14ac:dyDescent="0.25">
      <c r="A380" s="224" t="s">
        <v>532</v>
      </c>
      <c r="B380" s="229" t="s">
        <v>555</v>
      </c>
      <c r="C380" s="230" t="s">
        <v>41</v>
      </c>
      <c r="D380" s="231" t="s">
        <v>239</v>
      </c>
      <c r="E380" s="231" t="s">
        <v>73</v>
      </c>
      <c r="F380" s="232" t="s">
        <v>577</v>
      </c>
      <c r="G380" s="233" t="s">
        <v>668</v>
      </c>
      <c r="H380" s="233" t="s">
        <v>225</v>
      </c>
      <c r="I380" s="242"/>
      <c r="J380" s="236"/>
      <c r="K380" s="236"/>
      <c r="L380" s="236">
        <v>0.5</v>
      </c>
      <c r="M380" s="172">
        <f t="shared" si="7"/>
        <v>0.5</v>
      </c>
      <c r="O380" s="161"/>
      <c r="P380" s="162"/>
    </row>
    <row r="381" spans="1:17" ht="12.75" customHeight="1" x14ac:dyDescent="0.25">
      <c r="A381" s="224" t="s">
        <v>532</v>
      </c>
      <c r="B381" s="229" t="s">
        <v>555</v>
      </c>
      <c r="C381" s="252" t="s">
        <v>41</v>
      </c>
      <c r="D381" s="253" t="s">
        <v>59</v>
      </c>
      <c r="E381" s="253" t="s">
        <v>40</v>
      </c>
      <c r="F381" s="254" t="s">
        <v>40</v>
      </c>
      <c r="G381" s="255"/>
      <c r="H381" s="256"/>
      <c r="I381" s="257"/>
      <c r="J381" s="174"/>
      <c r="K381" s="174"/>
      <c r="L381" s="174">
        <f>SUM(L370:L380)</f>
        <v>1.6500000000000001</v>
      </c>
      <c r="M381" s="175">
        <f t="shared" si="7"/>
        <v>1.6500000000000001</v>
      </c>
      <c r="O381" s="175"/>
      <c r="P381" s="188"/>
    </row>
    <row r="382" spans="1:17" ht="12.75" customHeight="1" x14ac:dyDescent="0.25">
      <c r="A382" s="224" t="s">
        <v>532</v>
      </c>
      <c r="B382" s="318" t="s">
        <v>555</v>
      </c>
      <c r="C382" s="295" t="s">
        <v>60</v>
      </c>
      <c r="D382" s="268" t="s">
        <v>40</v>
      </c>
      <c r="E382" s="268" t="s">
        <v>40</v>
      </c>
      <c r="F382" s="254" t="s">
        <v>40</v>
      </c>
      <c r="G382" s="255"/>
      <c r="H382" s="269"/>
      <c r="I382" s="270">
        <f>I369</f>
        <v>0.2</v>
      </c>
      <c r="J382" s="271">
        <f>J369</f>
        <v>0.45</v>
      </c>
      <c r="K382" s="271">
        <f>K369</f>
        <v>0.5</v>
      </c>
      <c r="L382" s="271">
        <f>L381</f>
        <v>1.6500000000000001</v>
      </c>
      <c r="M382" s="272">
        <f t="shared" si="7"/>
        <v>2.8</v>
      </c>
      <c r="O382" s="189"/>
      <c r="P382" s="190"/>
    </row>
    <row r="383" spans="1:17" ht="37.5" customHeight="1" x14ac:dyDescent="0.25">
      <c r="A383" s="224" t="s">
        <v>532</v>
      </c>
      <c r="B383" s="229" t="s">
        <v>533</v>
      </c>
      <c r="C383" s="230" t="s">
        <v>11</v>
      </c>
      <c r="D383" s="258" t="s">
        <v>358</v>
      </c>
      <c r="E383" s="283" t="s">
        <v>73</v>
      </c>
      <c r="F383" s="232" t="s">
        <v>359</v>
      </c>
      <c r="G383" s="233" t="s">
        <v>759</v>
      </c>
      <c r="H383" s="233" t="s">
        <v>226</v>
      </c>
      <c r="I383" s="242"/>
      <c r="J383" s="236"/>
      <c r="K383" s="236">
        <v>0.15</v>
      </c>
      <c r="L383" s="236"/>
      <c r="M383" s="172">
        <f t="shared" si="7"/>
        <v>0.15</v>
      </c>
      <c r="O383" s="172"/>
      <c r="P383" s="186"/>
    </row>
    <row r="384" spans="1:17" ht="25" customHeight="1" x14ac:dyDescent="0.25">
      <c r="A384" s="224" t="s">
        <v>532</v>
      </c>
      <c r="B384" s="229" t="s">
        <v>533</v>
      </c>
      <c r="C384" s="230" t="s">
        <v>11</v>
      </c>
      <c r="D384" s="258" t="s">
        <v>27</v>
      </c>
      <c r="E384" s="283" t="s">
        <v>21</v>
      </c>
      <c r="F384" s="232" t="s">
        <v>596</v>
      </c>
      <c r="G384" s="233" t="s">
        <v>565</v>
      </c>
      <c r="H384" s="233" t="s">
        <v>150</v>
      </c>
      <c r="I384" s="242">
        <v>0.5</v>
      </c>
      <c r="J384" s="236"/>
      <c r="K384" s="236"/>
      <c r="L384" s="236"/>
      <c r="M384" s="172">
        <f t="shared" si="7"/>
        <v>0.5</v>
      </c>
      <c r="O384" s="172"/>
      <c r="P384" s="186"/>
    </row>
    <row r="385" spans="1:16" ht="25.5" customHeight="1" x14ac:dyDescent="0.25">
      <c r="A385" s="224" t="s">
        <v>532</v>
      </c>
      <c r="B385" s="229" t="s">
        <v>533</v>
      </c>
      <c r="C385" s="230" t="s">
        <v>11</v>
      </c>
      <c r="D385" s="231" t="s">
        <v>29</v>
      </c>
      <c r="E385" s="231" t="s">
        <v>25</v>
      </c>
      <c r="F385" s="319" t="s">
        <v>94</v>
      </c>
      <c r="G385" s="233" t="s">
        <v>365</v>
      </c>
      <c r="H385" s="233" t="s">
        <v>178</v>
      </c>
      <c r="I385" s="242"/>
      <c r="J385" s="236">
        <v>0.1</v>
      </c>
      <c r="K385" s="236"/>
      <c r="L385" s="236"/>
      <c r="M385" s="172">
        <f t="shared" si="7"/>
        <v>0.1</v>
      </c>
      <c r="O385" s="172"/>
      <c r="P385" s="186"/>
    </row>
    <row r="386" spans="1:16" ht="37.5" customHeight="1" x14ac:dyDescent="0.25">
      <c r="A386" s="224" t="s">
        <v>532</v>
      </c>
      <c r="B386" s="229" t="s">
        <v>533</v>
      </c>
      <c r="C386" s="230" t="s">
        <v>11</v>
      </c>
      <c r="D386" s="231" t="s">
        <v>33</v>
      </c>
      <c r="E386" s="231" t="s">
        <v>25</v>
      </c>
      <c r="F386" s="232" t="s">
        <v>131</v>
      </c>
      <c r="G386" s="233" t="s">
        <v>725</v>
      </c>
      <c r="H386" s="233" t="s">
        <v>150</v>
      </c>
      <c r="I386" s="242">
        <v>0.3</v>
      </c>
      <c r="J386" s="236"/>
      <c r="K386" s="236"/>
      <c r="L386" s="236"/>
      <c r="M386" s="172">
        <f t="shared" si="7"/>
        <v>0.3</v>
      </c>
      <c r="O386" s="172"/>
      <c r="P386" s="186"/>
    </row>
    <row r="387" spans="1:16" ht="12.5" customHeight="1" x14ac:dyDescent="0.25">
      <c r="A387" s="224" t="s">
        <v>532</v>
      </c>
      <c r="B387" s="229" t="s">
        <v>533</v>
      </c>
      <c r="C387" s="230" t="s">
        <v>11</v>
      </c>
      <c r="D387" s="231" t="s">
        <v>33</v>
      </c>
      <c r="E387" s="231" t="s">
        <v>25</v>
      </c>
      <c r="F387" s="232" t="s">
        <v>131</v>
      </c>
      <c r="G387" s="233" t="s">
        <v>422</v>
      </c>
      <c r="H387" s="233" t="s">
        <v>150</v>
      </c>
      <c r="I387" s="242">
        <v>0.3</v>
      </c>
      <c r="J387" s="236"/>
      <c r="K387" s="236"/>
      <c r="L387" s="236"/>
      <c r="M387" s="172">
        <f t="shared" si="7"/>
        <v>0.3</v>
      </c>
      <c r="O387" s="172"/>
      <c r="P387" s="186"/>
    </row>
    <row r="388" spans="1:16" ht="12.5" customHeight="1" x14ac:dyDescent="0.25">
      <c r="A388" s="224" t="s">
        <v>532</v>
      </c>
      <c r="B388" s="229" t="s">
        <v>533</v>
      </c>
      <c r="C388" s="230" t="s">
        <v>11</v>
      </c>
      <c r="D388" s="231" t="s">
        <v>33</v>
      </c>
      <c r="E388" s="231" t="s">
        <v>25</v>
      </c>
      <c r="F388" s="232" t="s">
        <v>131</v>
      </c>
      <c r="G388" s="233" t="s">
        <v>201</v>
      </c>
      <c r="H388" s="233" t="s">
        <v>226</v>
      </c>
      <c r="I388" s="242"/>
      <c r="J388" s="236"/>
      <c r="K388" s="236">
        <v>0.1</v>
      </c>
      <c r="L388" s="236"/>
      <c r="M388" s="172">
        <f t="shared" si="7"/>
        <v>0.1</v>
      </c>
      <c r="O388" s="172"/>
      <c r="P388" s="186"/>
    </row>
    <row r="389" spans="1:16" ht="12.5" customHeight="1" x14ac:dyDescent="0.25">
      <c r="A389" s="224" t="s">
        <v>532</v>
      </c>
      <c r="B389" s="229" t="s">
        <v>533</v>
      </c>
      <c r="C389" s="230" t="s">
        <v>11</v>
      </c>
      <c r="D389" s="231" t="s">
        <v>33</v>
      </c>
      <c r="E389" s="231" t="s">
        <v>73</v>
      </c>
      <c r="F389" s="232" t="s">
        <v>731</v>
      </c>
      <c r="G389" s="233" t="s">
        <v>579</v>
      </c>
      <c r="H389" s="233" t="s">
        <v>178</v>
      </c>
      <c r="I389" s="242"/>
      <c r="J389" s="236">
        <v>0.3</v>
      </c>
      <c r="K389" s="236"/>
      <c r="L389" s="236"/>
      <c r="M389" s="172">
        <f>SUM(I389:L389)</f>
        <v>0.3</v>
      </c>
      <c r="O389" s="172"/>
      <c r="P389" s="186"/>
    </row>
    <row r="390" spans="1:16" ht="12.5" customHeight="1" x14ac:dyDescent="0.25">
      <c r="A390" s="224" t="s">
        <v>532</v>
      </c>
      <c r="B390" s="229" t="s">
        <v>533</v>
      </c>
      <c r="C390" s="230" t="s">
        <v>11</v>
      </c>
      <c r="D390" s="231" t="s">
        <v>33</v>
      </c>
      <c r="E390" s="231" t="s">
        <v>73</v>
      </c>
      <c r="F390" s="232" t="s">
        <v>843</v>
      </c>
      <c r="G390" s="233" t="s">
        <v>844</v>
      </c>
      <c r="H390" s="233" t="s">
        <v>178</v>
      </c>
      <c r="I390" s="242"/>
      <c r="J390" s="236">
        <v>0.1</v>
      </c>
      <c r="K390" s="236"/>
      <c r="L390" s="236"/>
      <c r="M390" s="172">
        <f>SUM(I390:L390)</f>
        <v>0.1</v>
      </c>
      <c r="O390" s="172"/>
      <c r="P390" s="186"/>
    </row>
    <row r="391" spans="1:16" ht="25" customHeight="1" x14ac:dyDescent="0.25">
      <c r="A391" s="224" t="s">
        <v>532</v>
      </c>
      <c r="B391" s="229" t="s">
        <v>533</v>
      </c>
      <c r="C391" s="230" t="s">
        <v>11</v>
      </c>
      <c r="D391" s="231" t="s">
        <v>33</v>
      </c>
      <c r="E391" s="231" t="s">
        <v>73</v>
      </c>
      <c r="F391" s="232" t="s">
        <v>847</v>
      </c>
      <c r="G391" s="233" t="s">
        <v>848</v>
      </c>
      <c r="H391" s="233" t="s">
        <v>226</v>
      </c>
      <c r="I391" s="242"/>
      <c r="J391" s="236"/>
      <c r="K391" s="236">
        <v>0.3</v>
      </c>
      <c r="L391" s="236"/>
      <c r="M391" s="172">
        <f t="shared" si="7"/>
        <v>0.3</v>
      </c>
      <c r="O391" s="172"/>
      <c r="P391" s="186"/>
    </row>
    <row r="392" spans="1:16" ht="55.5" customHeight="1" x14ac:dyDescent="0.25">
      <c r="A392" s="224" t="s">
        <v>532</v>
      </c>
      <c r="B392" s="229" t="s">
        <v>533</v>
      </c>
      <c r="C392" s="230" t="s">
        <v>11</v>
      </c>
      <c r="D392" s="230" t="s">
        <v>33</v>
      </c>
      <c r="E392" s="231" t="s">
        <v>443</v>
      </c>
      <c r="F392" s="233" t="s">
        <v>126</v>
      </c>
      <c r="G392" s="233" t="s">
        <v>234</v>
      </c>
      <c r="H392" s="233" t="s">
        <v>150</v>
      </c>
      <c r="I392" s="242">
        <v>0.4</v>
      </c>
      <c r="J392" s="236"/>
      <c r="K392" s="236"/>
      <c r="L392" s="236"/>
      <c r="M392" s="172">
        <f t="shared" si="7"/>
        <v>0.4</v>
      </c>
      <c r="O392" s="172"/>
      <c r="P392" s="186"/>
    </row>
    <row r="393" spans="1:16" ht="37.5" customHeight="1" x14ac:dyDescent="0.25">
      <c r="A393" s="224" t="s">
        <v>532</v>
      </c>
      <c r="B393" s="229" t="s">
        <v>533</v>
      </c>
      <c r="C393" s="230" t="s">
        <v>11</v>
      </c>
      <c r="D393" s="230" t="s">
        <v>33</v>
      </c>
      <c r="E393" s="231" t="s">
        <v>443</v>
      </c>
      <c r="F393" s="233" t="s">
        <v>860</v>
      </c>
      <c r="G393" s="233" t="s">
        <v>426</v>
      </c>
      <c r="H393" s="233" t="s">
        <v>150</v>
      </c>
      <c r="I393" s="242">
        <v>0.5</v>
      </c>
      <c r="J393" s="236"/>
      <c r="K393" s="236"/>
      <c r="L393" s="236"/>
      <c r="M393" s="172">
        <f t="shared" si="7"/>
        <v>0.5</v>
      </c>
      <c r="O393" s="172"/>
      <c r="P393" s="186"/>
    </row>
    <row r="394" spans="1:16" ht="25" customHeight="1" x14ac:dyDescent="0.25">
      <c r="A394" s="224" t="s">
        <v>532</v>
      </c>
      <c r="B394" s="229" t="s">
        <v>533</v>
      </c>
      <c r="C394" s="230" t="s">
        <v>11</v>
      </c>
      <c r="D394" s="230" t="s">
        <v>33</v>
      </c>
      <c r="E394" s="231" t="s">
        <v>443</v>
      </c>
      <c r="F394" s="232" t="s">
        <v>498</v>
      </c>
      <c r="G394" s="233" t="s">
        <v>440</v>
      </c>
      <c r="H394" s="233" t="s">
        <v>150</v>
      </c>
      <c r="I394" s="242">
        <v>1</v>
      </c>
      <c r="J394" s="236"/>
      <c r="K394" s="236"/>
      <c r="L394" s="236"/>
      <c r="M394" s="172">
        <f t="shared" si="7"/>
        <v>1</v>
      </c>
      <c r="O394" s="172"/>
      <c r="P394" s="186"/>
    </row>
    <row r="395" spans="1:16" ht="12.75" customHeight="1" x14ac:dyDescent="0.25">
      <c r="A395" s="224" t="s">
        <v>532</v>
      </c>
      <c r="B395" s="229" t="s">
        <v>533</v>
      </c>
      <c r="C395" s="252" t="s">
        <v>11</v>
      </c>
      <c r="D395" s="253" t="s">
        <v>39</v>
      </c>
      <c r="E395" s="253" t="s">
        <v>40</v>
      </c>
      <c r="F395" s="254"/>
      <c r="G395" s="255"/>
      <c r="H395" s="256"/>
      <c r="I395" s="257">
        <f>SUM(I383:I394)</f>
        <v>3</v>
      </c>
      <c r="J395" s="174">
        <f>SUM(J383:J394)</f>
        <v>0.5</v>
      </c>
      <c r="K395" s="174">
        <f>SUM(K383:K394)</f>
        <v>0.55000000000000004</v>
      </c>
      <c r="L395" s="174"/>
      <c r="M395" s="175">
        <f t="shared" si="7"/>
        <v>4.05</v>
      </c>
      <c r="O395" s="175"/>
      <c r="P395" s="188"/>
    </row>
    <row r="396" spans="1:16" ht="25" customHeight="1" x14ac:dyDescent="0.25">
      <c r="A396" s="224" t="s">
        <v>532</v>
      </c>
      <c r="B396" s="229" t="s">
        <v>533</v>
      </c>
      <c r="C396" s="230" t="s">
        <v>41</v>
      </c>
      <c r="D396" s="281" t="s">
        <v>132</v>
      </c>
      <c r="E396" s="231" t="s">
        <v>21</v>
      </c>
      <c r="F396" s="233" t="s">
        <v>389</v>
      </c>
      <c r="G396" s="233" t="s">
        <v>707</v>
      </c>
      <c r="H396" s="233" t="s">
        <v>225</v>
      </c>
      <c r="I396" s="242"/>
      <c r="J396" s="236"/>
      <c r="K396" s="236"/>
      <c r="L396" s="236">
        <v>0.25</v>
      </c>
      <c r="M396" s="172">
        <f>SUM(I396:L396)</f>
        <v>0.25</v>
      </c>
      <c r="O396" s="172"/>
      <c r="P396" s="186"/>
    </row>
    <row r="397" spans="1:16" ht="25" customHeight="1" x14ac:dyDescent="0.25">
      <c r="A397" s="224" t="s">
        <v>532</v>
      </c>
      <c r="B397" s="229" t="s">
        <v>533</v>
      </c>
      <c r="C397" s="230" t="s">
        <v>41</v>
      </c>
      <c r="D397" s="281" t="s">
        <v>132</v>
      </c>
      <c r="E397" s="231" t="s">
        <v>73</v>
      </c>
      <c r="F397" s="233" t="s">
        <v>709</v>
      </c>
      <c r="G397" s="233" t="s">
        <v>710</v>
      </c>
      <c r="H397" s="233" t="s">
        <v>225</v>
      </c>
      <c r="I397" s="242"/>
      <c r="J397" s="236"/>
      <c r="K397" s="236"/>
      <c r="L397" s="236">
        <v>0.15</v>
      </c>
      <c r="M397" s="172">
        <f>SUM(I397:L397)</f>
        <v>0.15</v>
      </c>
      <c r="O397" s="172"/>
      <c r="P397" s="186"/>
    </row>
    <row r="398" spans="1:16" ht="25.5" customHeight="1" x14ac:dyDescent="0.25">
      <c r="A398" s="224" t="s">
        <v>532</v>
      </c>
      <c r="B398" s="229" t="s">
        <v>533</v>
      </c>
      <c r="C398" s="230" t="s">
        <v>41</v>
      </c>
      <c r="D398" s="230" t="s">
        <v>109</v>
      </c>
      <c r="E398" s="231" t="s">
        <v>21</v>
      </c>
      <c r="F398" s="232" t="s">
        <v>674</v>
      </c>
      <c r="G398" s="233" t="s">
        <v>675</v>
      </c>
      <c r="H398" s="233" t="s">
        <v>225</v>
      </c>
      <c r="I398" s="242"/>
      <c r="J398" s="236"/>
      <c r="K398" s="236"/>
      <c r="L398" s="236">
        <v>0.2</v>
      </c>
      <c r="M398" s="172">
        <f t="shared" si="7"/>
        <v>0.2</v>
      </c>
      <c r="O398" s="172"/>
      <c r="P398" s="186"/>
    </row>
    <row r="399" spans="1:16" ht="25.5" customHeight="1" x14ac:dyDescent="0.25">
      <c r="A399" s="224" t="s">
        <v>532</v>
      </c>
      <c r="B399" s="229" t="s">
        <v>533</v>
      </c>
      <c r="C399" s="230" t="s">
        <v>41</v>
      </c>
      <c r="D399" s="230" t="s">
        <v>109</v>
      </c>
      <c r="E399" s="231" t="s">
        <v>21</v>
      </c>
      <c r="F399" s="232" t="s">
        <v>676</v>
      </c>
      <c r="G399" s="233" t="s">
        <v>677</v>
      </c>
      <c r="H399" s="233" t="s">
        <v>225</v>
      </c>
      <c r="I399" s="242"/>
      <c r="J399" s="236"/>
      <c r="K399" s="236"/>
      <c r="L399" s="236">
        <v>0.2</v>
      </c>
      <c r="M399" s="172">
        <f>SUM(I399:L399)</f>
        <v>0.2</v>
      </c>
      <c r="O399" s="172"/>
      <c r="P399" s="186"/>
    </row>
    <row r="400" spans="1:16" ht="25.5" customHeight="1" x14ac:dyDescent="0.25">
      <c r="A400" s="224" t="s">
        <v>532</v>
      </c>
      <c r="B400" s="229" t="s">
        <v>533</v>
      </c>
      <c r="C400" s="230" t="s">
        <v>41</v>
      </c>
      <c r="D400" s="231" t="s">
        <v>112</v>
      </c>
      <c r="E400" s="231" t="s">
        <v>73</v>
      </c>
      <c r="F400" s="232" t="s">
        <v>777</v>
      </c>
      <c r="G400" s="233" t="s">
        <v>392</v>
      </c>
      <c r="H400" s="233" t="s">
        <v>225</v>
      </c>
      <c r="I400" s="242"/>
      <c r="J400" s="236"/>
      <c r="K400" s="236"/>
      <c r="L400" s="236">
        <v>0.3</v>
      </c>
      <c r="M400" s="172">
        <v>0.3</v>
      </c>
      <c r="O400" s="172"/>
      <c r="P400" s="186"/>
    </row>
    <row r="401" spans="1:16" ht="25.5" customHeight="1" x14ac:dyDescent="0.25">
      <c r="A401" s="224" t="s">
        <v>532</v>
      </c>
      <c r="B401" s="229" t="s">
        <v>533</v>
      </c>
      <c r="C401" s="230" t="s">
        <v>41</v>
      </c>
      <c r="D401" s="231" t="s">
        <v>132</v>
      </c>
      <c r="E401" s="231" t="s">
        <v>13</v>
      </c>
      <c r="F401" s="232" t="s">
        <v>181</v>
      </c>
      <c r="G401" s="233" t="s">
        <v>338</v>
      </c>
      <c r="H401" s="233" t="s">
        <v>225</v>
      </c>
      <c r="I401" s="242"/>
      <c r="J401" s="236"/>
      <c r="K401" s="236"/>
      <c r="L401" s="236">
        <v>0.1</v>
      </c>
      <c r="M401" s="172">
        <f t="shared" ref="M401:M428" si="8">SUM(I401:L401)</f>
        <v>0.1</v>
      </c>
      <c r="O401" s="172"/>
      <c r="P401" s="186"/>
    </row>
    <row r="402" spans="1:16" s="181" customFormat="1" ht="25" customHeight="1" x14ac:dyDescent="0.25">
      <c r="A402" s="358" t="s">
        <v>532</v>
      </c>
      <c r="B402" s="314" t="s">
        <v>533</v>
      </c>
      <c r="C402" s="230" t="s">
        <v>41</v>
      </c>
      <c r="D402" s="374" t="s">
        <v>43</v>
      </c>
      <c r="E402" s="232" t="s">
        <v>73</v>
      </c>
      <c r="F402" s="232" t="s">
        <v>694</v>
      </c>
      <c r="G402" s="233" t="s">
        <v>695</v>
      </c>
      <c r="H402" s="233" t="s">
        <v>225</v>
      </c>
      <c r="I402" s="242"/>
      <c r="J402" s="245"/>
      <c r="K402" s="245"/>
      <c r="L402" s="245">
        <v>0.05</v>
      </c>
      <c r="M402" s="359">
        <f>SUM(I402:L402)</f>
        <v>0.05</v>
      </c>
      <c r="O402" s="359"/>
      <c r="P402" s="380"/>
    </row>
    <row r="403" spans="1:16" ht="25" customHeight="1" x14ac:dyDescent="0.25">
      <c r="A403" s="224" t="s">
        <v>532</v>
      </c>
      <c r="B403" s="229" t="s">
        <v>533</v>
      </c>
      <c r="C403" s="230" t="s">
        <v>41</v>
      </c>
      <c r="D403" s="248" t="s">
        <v>43</v>
      </c>
      <c r="E403" s="231" t="s">
        <v>73</v>
      </c>
      <c r="F403" s="232" t="s">
        <v>692</v>
      </c>
      <c r="G403" s="233" t="s">
        <v>793</v>
      </c>
      <c r="H403" s="233" t="s">
        <v>225</v>
      </c>
      <c r="I403" s="242"/>
      <c r="J403" s="236"/>
      <c r="K403" s="236"/>
      <c r="L403" s="236">
        <v>0.1</v>
      </c>
      <c r="M403" s="172">
        <f>SUM(I403:L403)</f>
        <v>0.1</v>
      </c>
      <c r="O403" s="172"/>
      <c r="P403" s="186"/>
    </row>
    <row r="404" spans="1:16" ht="16.5" customHeight="1" x14ac:dyDescent="0.25">
      <c r="A404" s="224" t="s">
        <v>532</v>
      </c>
      <c r="B404" s="229" t="s">
        <v>533</v>
      </c>
      <c r="C404" s="230" t="s">
        <v>41</v>
      </c>
      <c r="D404" s="248" t="s">
        <v>117</v>
      </c>
      <c r="E404" s="231" t="s">
        <v>73</v>
      </c>
      <c r="F404" s="232" t="s">
        <v>191</v>
      </c>
      <c r="G404" s="233" t="s">
        <v>130</v>
      </c>
      <c r="H404" s="233" t="s">
        <v>225</v>
      </c>
      <c r="I404" s="242"/>
      <c r="J404" s="236"/>
      <c r="K404" s="236"/>
      <c r="L404" s="236">
        <v>0.25</v>
      </c>
      <c r="M404" s="172">
        <f t="shared" si="8"/>
        <v>0.25</v>
      </c>
      <c r="O404" s="172"/>
      <c r="P404" s="186"/>
    </row>
    <row r="405" spans="1:16" ht="16.5" customHeight="1" x14ac:dyDescent="0.25">
      <c r="A405" s="224" t="s">
        <v>532</v>
      </c>
      <c r="B405" s="229" t="s">
        <v>533</v>
      </c>
      <c r="C405" s="252" t="s">
        <v>41</v>
      </c>
      <c r="D405" s="253" t="s">
        <v>59</v>
      </c>
      <c r="E405" s="253" t="s">
        <v>40</v>
      </c>
      <c r="F405" s="254" t="s">
        <v>40</v>
      </c>
      <c r="G405" s="255"/>
      <c r="H405" s="256"/>
      <c r="I405" s="257"/>
      <c r="J405" s="174"/>
      <c r="K405" s="174"/>
      <c r="L405" s="174">
        <f>SUM(L396:L404)</f>
        <v>1.6000000000000003</v>
      </c>
      <c r="M405" s="175">
        <f t="shared" si="8"/>
        <v>1.6000000000000003</v>
      </c>
      <c r="O405" s="175"/>
      <c r="P405" s="188"/>
    </row>
    <row r="406" spans="1:16" ht="12.75" customHeight="1" x14ac:dyDescent="0.25">
      <c r="A406" s="224" t="s">
        <v>532</v>
      </c>
      <c r="B406" s="317" t="s">
        <v>533</v>
      </c>
      <c r="C406" s="268" t="s">
        <v>60</v>
      </c>
      <c r="D406" s="268" t="s">
        <v>40</v>
      </c>
      <c r="E406" s="268" t="s">
        <v>40</v>
      </c>
      <c r="F406" s="254" t="s">
        <v>40</v>
      </c>
      <c r="G406" s="255"/>
      <c r="H406" s="269"/>
      <c r="I406" s="270">
        <f>I395</f>
        <v>3</v>
      </c>
      <c r="J406" s="271">
        <f>J395</f>
        <v>0.5</v>
      </c>
      <c r="K406" s="271">
        <f>K395</f>
        <v>0.55000000000000004</v>
      </c>
      <c r="L406" s="271">
        <f>L405</f>
        <v>1.6000000000000003</v>
      </c>
      <c r="M406" s="272">
        <f t="shared" si="8"/>
        <v>5.65</v>
      </c>
      <c r="O406" s="189"/>
      <c r="P406" s="190"/>
    </row>
    <row r="407" spans="1:16" s="163" customFormat="1" ht="12.5" customHeight="1" x14ac:dyDescent="0.25">
      <c r="A407" s="224" t="s">
        <v>532</v>
      </c>
      <c r="B407" s="296" t="s">
        <v>548</v>
      </c>
      <c r="C407" s="230" t="s">
        <v>11</v>
      </c>
      <c r="D407" s="230" t="s">
        <v>33</v>
      </c>
      <c r="E407" s="231" t="s">
        <v>236</v>
      </c>
      <c r="F407" s="232" t="s">
        <v>167</v>
      </c>
      <c r="G407" s="233" t="s">
        <v>547</v>
      </c>
      <c r="H407" s="233" t="s">
        <v>150</v>
      </c>
      <c r="I407" s="242">
        <v>0.3</v>
      </c>
      <c r="J407" s="236"/>
      <c r="K407" s="236"/>
      <c r="L407" s="236"/>
      <c r="M407" s="172">
        <f t="shared" si="8"/>
        <v>0.3</v>
      </c>
      <c r="O407" s="161"/>
      <c r="P407" s="162"/>
    </row>
    <row r="408" spans="1:16" ht="12.75" customHeight="1" x14ac:dyDescent="0.25">
      <c r="A408" s="224" t="s">
        <v>532</v>
      </c>
      <c r="B408" s="296" t="s">
        <v>548</v>
      </c>
      <c r="C408" s="252" t="s">
        <v>11</v>
      </c>
      <c r="D408" s="253" t="s">
        <v>39</v>
      </c>
      <c r="E408" s="253" t="s">
        <v>40</v>
      </c>
      <c r="F408" s="254" t="s">
        <v>40</v>
      </c>
      <c r="G408" s="255"/>
      <c r="H408" s="256"/>
      <c r="I408" s="257">
        <f>SUM(I407)</f>
        <v>0.3</v>
      </c>
      <c r="J408" s="174">
        <f>SUM(J407)</f>
        <v>0</v>
      </c>
      <c r="K408" s="174">
        <f>SUM(K407)</f>
        <v>0</v>
      </c>
      <c r="L408" s="174"/>
      <c r="M408" s="175">
        <f t="shared" si="8"/>
        <v>0.3</v>
      </c>
      <c r="O408" s="175"/>
      <c r="P408" s="188"/>
    </row>
    <row r="409" spans="1:16" s="163" customFormat="1" ht="15.75" customHeight="1" x14ac:dyDescent="0.25">
      <c r="A409" s="224" t="s">
        <v>532</v>
      </c>
      <c r="B409" s="296" t="s">
        <v>548</v>
      </c>
      <c r="C409" s="230" t="s">
        <v>41</v>
      </c>
      <c r="D409" s="231"/>
      <c r="E409" s="231"/>
      <c r="F409" s="232"/>
      <c r="G409" s="233"/>
      <c r="H409" s="233"/>
      <c r="I409" s="242"/>
      <c r="J409" s="236"/>
      <c r="K409" s="236"/>
      <c r="L409" s="236"/>
      <c r="M409" s="172">
        <f t="shared" si="8"/>
        <v>0</v>
      </c>
      <c r="O409" s="161"/>
      <c r="P409" s="162"/>
    </row>
    <row r="410" spans="1:16" ht="12.75" customHeight="1" x14ac:dyDescent="0.25">
      <c r="A410" s="224" t="s">
        <v>532</v>
      </c>
      <c r="B410" s="296" t="s">
        <v>548</v>
      </c>
      <c r="C410" s="252" t="s">
        <v>41</v>
      </c>
      <c r="D410" s="253" t="s">
        <v>59</v>
      </c>
      <c r="E410" s="253" t="s">
        <v>40</v>
      </c>
      <c r="F410" s="254" t="s">
        <v>40</v>
      </c>
      <c r="G410" s="255"/>
      <c r="H410" s="256"/>
      <c r="I410" s="257"/>
      <c r="J410" s="174"/>
      <c r="K410" s="174"/>
      <c r="L410" s="174">
        <f>SUM(L409:L409)</f>
        <v>0</v>
      </c>
      <c r="M410" s="175">
        <f t="shared" si="8"/>
        <v>0</v>
      </c>
      <c r="O410" s="175"/>
      <c r="P410" s="188"/>
    </row>
    <row r="411" spans="1:16" ht="12.75" customHeight="1" x14ac:dyDescent="0.25">
      <c r="A411" s="224" t="s">
        <v>532</v>
      </c>
      <c r="B411" s="317" t="s">
        <v>548</v>
      </c>
      <c r="C411" s="268" t="s">
        <v>60</v>
      </c>
      <c r="D411" s="268" t="s">
        <v>40</v>
      </c>
      <c r="E411" s="268" t="s">
        <v>40</v>
      </c>
      <c r="F411" s="254" t="s">
        <v>40</v>
      </c>
      <c r="G411" s="255"/>
      <c r="H411" s="269"/>
      <c r="I411" s="270">
        <f>I408</f>
        <v>0.3</v>
      </c>
      <c r="J411" s="271">
        <f>J408</f>
        <v>0</v>
      </c>
      <c r="K411" s="271">
        <f>K408</f>
        <v>0</v>
      </c>
      <c r="L411" s="271">
        <f>L410</f>
        <v>0</v>
      </c>
      <c r="M411" s="272">
        <f t="shared" si="8"/>
        <v>0.3</v>
      </c>
      <c r="O411" s="189"/>
      <c r="P411" s="190"/>
    </row>
    <row r="412" spans="1:16" ht="19.5" customHeight="1" x14ac:dyDescent="0.25">
      <c r="A412" s="226" t="s">
        <v>532</v>
      </c>
      <c r="B412" s="308" t="s">
        <v>80</v>
      </c>
      <c r="C412" s="309" t="s">
        <v>40</v>
      </c>
      <c r="D412" s="309" t="s">
        <v>40</v>
      </c>
      <c r="E412" s="309" t="s">
        <v>40</v>
      </c>
      <c r="F412" s="320" t="s">
        <v>40</v>
      </c>
      <c r="G412" s="321"/>
      <c r="H412" s="322"/>
      <c r="I412" s="323">
        <f>SUMIF($C$363:$C$411,"WBS L3 Total",I$363:I$411)</f>
        <v>3.5</v>
      </c>
      <c r="J412" s="324">
        <f>SUMIF($C$363:$C$411,"WBS L3 Total",J$363:J$411)</f>
        <v>0.95</v>
      </c>
      <c r="K412" s="324">
        <f>SUMIF($C$363:$C$411,"WBS L3 Total",K$363:K$411)</f>
        <v>1.05</v>
      </c>
      <c r="L412" s="324">
        <f>SUMIF($C$363:$C$411,"WBS L3 Total",L$363:L$411)</f>
        <v>3.2500000000000004</v>
      </c>
      <c r="M412" s="178">
        <f t="shared" si="8"/>
        <v>8.75</v>
      </c>
      <c r="O412" s="178"/>
      <c r="P412" s="194"/>
    </row>
    <row r="413" spans="1:16" s="163" customFormat="1" ht="15.75" customHeight="1" x14ac:dyDescent="0.25">
      <c r="A413" s="224" t="s">
        <v>529</v>
      </c>
      <c r="B413" s="357" t="s">
        <v>528</v>
      </c>
      <c r="C413" s="243" t="s">
        <v>11</v>
      </c>
      <c r="D413" s="248" t="s">
        <v>411</v>
      </c>
      <c r="E413" s="248" t="s">
        <v>21</v>
      </c>
      <c r="F413" s="232" t="s">
        <v>416</v>
      </c>
      <c r="G413" s="233" t="s">
        <v>421</v>
      </c>
      <c r="H413" s="234" t="s">
        <v>226</v>
      </c>
      <c r="I413" s="242"/>
      <c r="J413" s="236"/>
      <c r="K413" s="236">
        <v>0.25</v>
      </c>
      <c r="L413" s="236"/>
      <c r="M413" s="172">
        <f t="shared" si="8"/>
        <v>0.25</v>
      </c>
      <c r="O413" s="161"/>
      <c r="P413" s="162"/>
    </row>
    <row r="414" spans="1:16" ht="15.75" customHeight="1" x14ac:dyDescent="0.25">
      <c r="A414" s="224" t="s">
        <v>529</v>
      </c>
      <c r="B414" s="229" t="s">
        <v>528</v>
      </c>
      <c r="C414" s="230" t="s">
        <v>11</v>
      </c>
      <c r="D414" s="243" t="s">
        <v>430</v>
      </c>
      <c r="E414" s="251" t="s">
        <v>73</v>
      </c>
      <c r="F414" s="232" t="s">
        <v>374</v>
      </c>
      <c r="G414" s="233" t="s">
        <v>611</v>
      </c>
      <c r="H414" s="233" t="s">
        <v>226</v>
      </c>
      <c r="I414" s="242"/>
      <c r="J414" s="236"/>
      <c r="K414" s="236">
        <v>0.2</v>
      </c>
      <c r="L414" s="236"/>
      <c r="M414" s="172">
        <f t="shared" si="8"/>
        <v>0.2</v>
      </c>
      <c r="O414" s="172"/>
      <c r="P414" s="186"/>
    </row>
    <row r="415" spans="1:16" ht="25" customHeight="1" x14ac:dyDescent="0.25">
      <c r="A415" s="224" t="s">
        <v>529</v>
      </c>
      <c r="B415" s="229" t="s">
        <v>528</v>
      </c>
      <c r="C415" s="230" t="s">
        <v>11</v>
      </c>
      <c r="D415" s="243" t="s">
        <v>343</v>
      </c>
      <c r="E415" s="251" t="s">
        <v>73</v>
      </c>
      <c r="F415" s="232" t="s">
        <v>768</v>
      </c>
      <c r="G415" s="233" t="s">
        <v>873</v>
      </c>
      <c r="H415" s="233" t="s">
        <v>226</v>
      </c>
      <c r="I415" s="242"/>
      <c r="J415" s="236"/>
      <c r="K415" s="382">
        <v>0.35</v>
      </c>
      <c r="L415" s="236"/>
      <c r="M415" s="172">
        <f>SUM(I415:L415)</f>
        <v>0.35</v>
      </c>
      <c r="O415" s="172"/>
      <c r="P415" s="186"/>
    </row>
    <row r="416" spans="1:16" ht="15.75" customHeight="1" x14ac:dyDescent="0.25">
      <c r="A416" s="224" t="s">
        <v>529</v>
      </c>
      <c r="B416" s="229" t="s">
        <v>528</v>
      </c>
      <c r="C416" s="230" t="s">
        <v>11</v>
      </c>
      <c r="D416" s="243" t="s">
        <v>75</v>
      </c>
      <c r="E416" s="251" t="s">
        <v>73</v>
      </c>
      <c r="F416" s="376" t="s">
        <v>876</v>
      </c>
      <c r="G416" s="233" t="s">
        <v>421</v>
      </c>
      <c r="H416" s="233" t="s">
        <v>226</v>
      </c>
      <c r="I416" s="242"/>
      <c r="J416" s="236"/>
      <c r="K416" s="236">
        <v>0.25</v>
      </c>
      <c r="L416" s="236"/>
      <c r="M416" s="172">
        <f>SUM(I416:L416)</f>
        <v>0.25</v>
      </c>
      <c r="O416" s="172"/>
      <c r="P416" s="186"/>
    </row>
    <row r="417" spans="1:16" ht="25.5" customHeight="1" x14ac:dyDescent="0.25">
      <c r="A417" s="224" t="s">
        <v>529</v>
      </c>
      <c r="B417" s="229" t="s">
        <v>528</v>
      </c>
      <c r="C417" s="230" t="s">
        <v>11</v>
      </c>
      <c r="D417" s="230" t="s">
        <v>29</v>
      </c>
      <c r="E417" s="230" t="s">
        <v>25</v>
      </c>
      <c r="F417" s="232" t="s">
        <v>94</v>
      </c>
      <c r="G417" s="233" t="s">
        <v>387</v>
      </c>
      <c r="H417" s="233" t="s">
        <v>150</v>
      </c>
      <c r="I417" s="242">
        <v>0.25</v>
      </c>
      <c r="J417" s="236"/>
      <c r="K417" s="236"/>
      <c r="L417" s="236"/>
      <c r="M417" s="172">
        <f t="shared" si="8"/>
        <v>0.25</v>
      </c>
      <c r="O417" s="172"/>
      <c r="P417" s="186"/>
    </row>
    <row r="418" spans="1:16" ht="25.5" customHeight="1" x14ac:dyDescent="0.25">
      <c r="A418" s="224" t="s">
        <v>529</v>
      </c>
      <c r="B418" s="229" t="s">
        <v>528</v>
      </c>
      <c r="C418" s="230" t="s">
        <v>11</v>
      </c>
      <c r="D418" s="230" t="s">
        <v>29</v>
      </c>
      <c r="E418" s="230" t="s">
        <v>87</v>
      </c>
      <c r="F418" s="232" t="s">
        <v>495</v>
      </c>
      <c r="G418" s="233" t="s">
        <v>204</v>
      </c>
      <c r="H418" s="233" t="s">
        <v>150</v>
      </c>
      <c r="I418" s="242">
        <v>0.5</v>
      </c>
      <c r="J418" s="236"/>
      <c r="K418" s="236"/>
      <c r="L418" s="236"/>
      <c r="M418" s="172">
        <f t="shared" si="8"/>
        <v>0.5</v>
      </c>
      <c r="O418" s="172"/>
      <c r="P418" s="186"/>
    </row>
    <row r="419" spans="1:16" ht="12.5" customHeight="1" x14ac:dyDescent="0.25">
      <c r="A419" s="224" t="s">
        <v>529</v>
      </c>
      <c r="B419" s="229" t="s">
        <v>528</v>
      </c>
      <c r="C419" s="230" t="s">
        <v>11</v>
      </c>
      <c r="D419" s="230" t="s">
        <v>29</v>
      </c>
      <c r="E419" s="230" t="s">
        <v>21</v>
      </c>
      <c r="F419" s="232" t="s">
        <v>31</v>
      </c>
      <c r="G419" s="233" t="s">
        <v>385</v>
      </c>
      <c r="H419" s="233" t="s">
        <v>150</v>
      </c>
      <c r="I419" s="242">
        <v>0.2</v>
      </c>
      <c r="J419" s="236"/>
      <c r="K419" s="236"/>
      <c r="L419" s="236"/>
      <c r="M419" s="172">
        <f t="shared" si="8"/>
        <v>0.2</v>
      </c>
      <c r="O419" s="172"/>
      <c r="P419" s="186"/>
    </row>
    <row r="420" spans="1:16" ht="12.5" customHeight="1" x14ac:dyDescent="0.25">
      <c r="A420" s="224" t="s">
        <v>529</v>
      </c>
      <c r="B420" s="229" t="s">
        <v>528</v>
      </c>
      <c r="C420" s="230" t="s">
        <v>11</v>
      </c>
      <c r="D420" s="230" t="s">
        <v>29</v>
      </c>
      <c r="E420" s="230" t="s">
        <v>21</v>
      </c>
      <c r="F420" s="232" t="s">
        <v>31</v>
      </c>
      <c r="G420" s="233" t="s">
        <v>387</v>
      </c>
      <c r="H420" s="234" t="s">
        <v>226</v>
      </c>
      <c r="I420" s="326"/>
      <c r="J420" s="236"/>
      <c r="K420" s="236">
        <v>0.05</v>
      </c>
      <c r="L420" s="236"/>
      <c r="M420" s="172">
        <f t="shared" si="8"/>
        <v>0.05</v>
      </c>
      <c r="O420" s="172"/>
      <c r="P420" s="186"/>
    </row>
    <row r="421" spans="1:16" ht="24" customHeight="1" x14ac:dyDescent="0.25">
      <c r="A421" s="224" t="s">
        <v>529</v>
      </c>
      <c r="B421" s="229" t="s">
        <v>528</v>
      </c>
      <c r="C421" s="230" t="s">
        <v>11</v>
      </c>
      <c r="D421" s="230" t="s">
        <v>29</v>
      </c>
      <c r="E421" s="230" t="s">
        <v>87</v>
      </c>
      <c r="F421" s="232" t="s">
        <v>207</v>
      </c>
      <c r="G421" s="233" t="s">
        <v>206</v>
      </c>
      <c r="H421" s="233" t="s">
        <v>150</v>
      </c>
      <c r="I421" s="242">
        <v>0</v>
      </c>
      <c r="J421" s="236"/>
      <c r="K421" s="236"/>
      <c r="L421" s="236"/>
      <c r="M421" s="172">
        <f t="shared" si="8"/>
        <v>0</v>
      </c>
      <c r="O421" s="172"/>
      <c r="P421" s="186"/>
    </row>
    <row r="422" spans="1:16" ht="25" customHeight="1" x14ac:dyDescent="0.25">
      <c r="A422" s="224" t="s">
        <v>529</v>
      </c>
      <c r="B422" s="229" t="s">
        <v>528</v>
      </c>
      <c r="C422" s="230" t="s">
        <v>11</v>
      </c>
      <c r="D422" s="231" t="s">
        <v>33</v>
      </c>
      <c r="E422" s="231" t="s">
        <v>443</v>
      </c>
      <c r="F422" s="233" t="s">
        <v>126</v>
      </c>
      <c r="G422" s="233" t="s">
        <v>442</v>
      </c>
      <c r="H422" s="233" t="s">
        <v>150</v>
      </c>
      <c r="I422" s="242">
        <v>0.25</v>
      </c>
      <c r="J422" s="236"/>
      <c r="K422" s="236"/>
      <c r="L422" s="236"/>
      <c r="M422" s="172">
        <f t="shared" si="8"/>
        <v>0.25</v>
      </c>
      <c r="O422" s="172"/>
      <c r="P422" s="186"/>
    </row>
    <row r="423" spans="1:16" ht="25.5" customHeight="1" x14ac:dyDescent="0.25">
      <c r="A423" s="224" t="s">
        <v>529</v>
      </c>
      <c r="B423" s="229" t="s">
        <v>528</v>
      </c>
      <c r="C423" s="230" t="s">
        <v>11</v>
      </c>
      <c r="D423" s="231" t="s">
        <v>33</v>
      </c>
      <c r="E423" s="231" t="s">
        <v>87</v>
      </c>
      <c r="F423" s="232" t="s">
        <v>376</v>
      </c>
      <c r="G423" s="233" t="s">
        <v>375</v>
      </c>
      <c r="H423" s="233" t="s">
        <v>150</v>
      </c>
      <c r="I423" s="242">
        <v>0.25</v>
      </c>
      <c r="J423" s="236"/>
      <c r="K423" s="236"/>
      <c r="L423" s="236"/>
      <c r="M423" s="172">
        <f t="shared" si="8"/>
        <v>0.25</v>
      </c>
      <c r="O423" s="172"/>
      <c r="P423" s="186"/>
    </row>
    <row r="424" spans="1:16" ht="12.5" customHeight="1" x14ac:dyDescent="0.25">
      <c r="A424" s="224" t="s">
        <v>529</v>
      </c>
      <c r="B424" s="229" t="s">
        <v>528</v>
      </c>
      <c r="C424" s="230" t="s">
        <v>11</v>
      </c>
      <c r="D424" s="230" t="s">
        <v>33</v>
      </c>
      <c r="E424" s="230" t="s">
        <v>443</v>
      </c>
      <c r="F424" s="233" t="s">
        <v>860</v>
      </c>
      <c r="G424" s="233" t="s">
        <v>427</v>
      </c>
      <c r="H424" s="233" t="s">
        <v>150</v>
      </c>
      <c r="I424" s="242">
        <v>0.2</v>
      </c>
      <c r="J424" s="236"/>
      <c r="K424" s="236"/>
      <c r="L424" s="236"/>
      <c r="M424" s="172">
        <f t="shared" si="8"/>
        <v>0.2</v>
      </c>
      <c r="O424" s="172"/>
      <c r="P424" s="186"/>
    </row>
    <row r="425" spans="1:16" ht="12.75" customHeight="1" x14ac:dyDescent="0.25">
      <c r="A425" s="224" t="s">
        <v>529</v>
      </c>
      <c r="B425" s="229" t="s">
        <v>528</v>
      </c>
      <c r="C425" s="252" t="s">
        <v>11</v>
      </c>
      <c r="D425" s="253" t="s">
        <v>39</v>
      </c>
      <c r="E425" s="253" t="s">
        <v>40</v>
      </c>
      <c r="F425" s="254" t="s">
        <v>40</v>
      </c>
      <c r="G425" s="255"/>
      <c r="H425" s="256"/>
      <c r="I425" s="257">
        <f>SUM(I413:I424)</f>
        <v>1.65</v>
      </c>
      <c r="J425" s="174">
        <f>SUM(J413:J424)</f>
        <v>0</v>
      </c>
      <c r="K425" s="174">
        <f>SUM(K413:K424)</f>
        <v>1.1000000000000001</v>
      </c>
      <c r="L425" s="174"/>
      <c r="M425" s="175">
        <f t="shared" si="8"/>
        <v>2.75</v>
      </c>
      <c r="O425" s="175"/>
      <c r="P425" s="188"/>
    </row>
    <row r="426" spans="1:16" ht="17.25" customHeight="1" x14ac:dyDescent="0.25">
      <c r="A426" s="224" t="s">
        <v>529</v>
      </c>
      <c r="B426" s="229" t="s">
        <v>528</v>
      </c>
      <c r="C426" s="243" t="s">
        <v>41</v>
      </c>
      <c r="D426" s="301" t="s">
        <v>54</v>
      </c>
      <c r="E426" s="260" t="s">
        <v>73</v>
      </c>
      <c r="F426" s="302" t="s">
        <v>366</v>
      </c>
      <c r="G426" s="264" t="s">
        <v>638</v>
      </c>
      <c r="H426" s="264" t="s">
        <v>225</v>
      </c>
      <c r="I426" s="265"/>
      <c r="J426" s="266"/>
      <c r="K426" s="266"/>
      <c r="L426" s="266">
        <v>0.25</v>
      </c>
      <c r="M426" s="176">
        <f>SUM(I426:L426)</f>
        <v>0.25</v>
      </c>
      <c r="O426" s="172"/>
      <c r="P426" s="186"/>
    </row>
    <row r="427" spans="1:16" ht="17.25" customHeight="1" x14ac:dyDescent="0.25">
      <c r="A427" s="224" t="s">
        <v>529</v>
      </c>
      <c r="B427" s="229" t="s">
        <v>528</v>
      </c>
      <c r="C427" s="243" t="s">
        <v>41</v>
      </c>
      <c r="D427" s="301" t="s">
        <v>322</v>
      </c>
      <c r="E427" s="260" t="s">
        <v>21</v>
      </c>
      <c r="F427" s="302" t="s">
        <v>826</v>
      </c>
      <c r="G427" s="385" t="s">
        <v>638</v>
      </c>
      <c r="H427" s="264" t="s">
        <v>225</v>
      </c>
      <c r="I427" s="265"/>
      <c r="J427" s="266"/>
      <c r="K427" s="266"/>
      <c r="L427" s="384">
        <v>0.1</v>
      </c>
      <c r="M427" s="176">
        <f>SUM(I427:L427)</f>
        <v>0.1</v>
      </c>
      <c r="O427" s="172"/>
      <c r="P427" s="186"/>
    </row>
    <row r="428" spans="1:16" ht="17.25" customHeight="1" x14ac:dyDescent="0.25">
      <c r="A428" s="224" t="s">
        <v>529</v>
      </c>
      <c r="B428" s="229" t="s">
        <v>528</v>
      </c>
      <c r="C428" s="243" t="s">
        <v>41</v>
      </c>
      <c r="D428" s="301" t="s">
        <v>239</v>
      </c>
      <c r="E428" s="260" t="s">
        <v>73</v>
      </c>
      <c r="F428" s="302" t="s">
        <v>575</v>
      </c>
      <c r="G428" s="264" t="s">
        <v>421</v>
      </c>
      <c r="H428" s="264" t="s">
        <v>225</v>
      </c>
      <c r="I428" s="265"/>
      <c r="J428" s="266"/>
      <c r="K428" s="266"/>
      <c r="L428" s="266">
        <v>0.25</v>
      </c>
      <c r="M428" s="176">
        <f t="shared" si="8"/>
        <v>0.25</v>
      </c>
      <c r="O428" s="172"/>
      <c r="P428" s="186"/>
    </row>
    <row r="429" spans="1:16" ht="17.25" customHeight="1" x14ac:dyDescent="0.25">
      <c r="A429" s="224" t="s">
        <v>529</v>
      </c>
      <c r="B429" s="229" t="s">
        <v>528</v>
      </c>
      <c r="C429" s="230" t="s">
        <v>41</v>
      </c>
      <c r="D429" s="301" t="s">
        <v>48</v>
      </c>
      <c r="E429" s="260" t="s">
        <v>73</v>
      </c>
      <c r="F429" s="302" t="s">
        <v>553</v>
      </c>
      <c r="G429" s="264" t="s">
        <v>421</v>
      </c>
      <c r="H429" s="264" t="s">
        <v>225</v>
      </c>
      <c r="I429" s="265"/>
      <c r="J429" s="266"/>
      <c r="K429" s="266"/>
      <c r="L429" s="266">
        <v>0.25</v>
      </c>
      <c r="M429" s="176">
        <f t="shared" ref="M429:M463" si="9">SUM(I429:L429)</f>
        <v>0.25</v>
      </c>
      <c r="O429" s="172"/>
      <c r="P429" s="186"/>
    </row>
    <row r="430" spans="1:16" ht="17.25" customHeight="1" x14ac:dyDescent="0.25">
      <c r="A430" s="224" t="s">
        <v>529</v>
      </c>
      <c r="B430" s="229" t="s">
        <v>528</v>
      </c>
      <c r="C430" s="230" t="s">
        <v>41</v>
      </c>
      <c r="D430" s="301" t="s">
        <v>49</v>
      </c>
      <c r="E430" s="260" t="s">
        <v>73</v>
      </c>
      <c r="F430" s="302" t="s">
        <v>395</v>
      </c>
      <c r="G430" s="264" t="s">
        <v>421</v>
      </c>
      <c r="H430" s="264" t="s">
        <v>225</v>
      </c>
      <c r="I430" s="265"/>
      <c r="J430" s="266"/>
      <c r="K430" s="266"/>
      <c r="L430" s="266">
        <v>0.25</v>
      </c>
      <c r="M430" s="176">
        <f t="shared" si="9"/>
        <v>0.25</v>
      </c>
      <c r="O430" s="172"/>
      <c r="P430" s="186"/>
    </row>
    <row r="431" spans="1:16" ht="12.75" customHeight="1" x14ac:dyDescent="0.25">
      <c r="A431" s="224" t="s">
        <v>529</v>
      </c>
      <c r="B431" s="229" t="s">
        <v>528</v>
      </c>
      <c r="C431" s="327" t="s">
        <v>41</v>
      </c>
      <c r="D431" s="328" t="s">
        <v>59</v>
      </c>
      <c r="E431" s="328" t="s">
        <v>40</v>
      </c>
      <c r="F431" s="329" t="s">
        <v>40</v>
      </c>
      <c r="G431" s="330"/>
      <c r="H431" s="331"/>
      <c r="I431" s="332"/>
      <c r="J431" s="333"/>
      <c r="K431" s="333"/>
      <c r="L431" s="333">
        <f>SUM(L426:L430)</f>
        <v>1.1000000000000001</v>
      </c>
      <c r="M431" s="334">
        <f t="shared" si="9"/>
        <v>1.1000000000000001</v>
      </c>
      <c r="O431" s="175"/>
      <c r="P431" s="188"/>
    </row>
    <row r="432" spans="1:16" ht="12.75" customHeight="1" x14ac:dyDescent="0.25">
      <c r="A432" s="224" t="s">
        <v>529</v>
      </c>
      <c r="B432" s="277" t="s">
        <v>528</v>
      </c>
      <c r="C432" s="294" t="s">
        <v>60</v>
      </c>
      <c r="D432" s="294" t="s">
        <v>40</v>
      </c>
      <c r="E432" s="295" t="s">
        <v>40</v>
      </c>
      <c r="F432" s="254" t="s">
        <v>40</v>
      </c>
      <c r="G432" s="255"/>
      <c r="H432" s="269"/>
      <c r="I432" s="270">
        <f>I425</f>
        <v>1.65</v>
      </c>
      <c r="J432" s="271">
        <f>J425</f>
        <v>0</v>
      </c>
      <c r="K432" s="271">
        <f>K425</f>
        <v>1.1000000000000001</v>
      </c>
      <c r="L432" s="271">
        <f>L431</f>
        <v>1.1000000000000001</v>
      </c>
      <c r="M432" s="272">
        <f t="shared" si="9"/>
        <v>3.85</v>
      </c>
      <c r="O432" s="189"/>
      <c r="P432" s="190"/>
    </row>
    <row r="433" spans="1:17" s="163" customFormat="1" ht="25" customHeight="1" x14ac:dyDescent="0.25">
      <c r="A433" s="224" t="s">
        <v>529</v>
      </c>
      <c r="B433" s="278" t="s">
        <v>534</v>
      </c>
      <c r="C433" s="243" t="s">
        <v>11</v>
      </c>
      <c r="D433" s="248" t="s">
        <v>101</v>
      </c>
      <c r="E433" s="248" t="s">
        <v>21</v>
      </c>
      <c r="F433" s="232" t="s">
        <v>595</v>
      </c>
      <c r="G433" s="233" t="s">
        <v>712</v>
      </c>
      <c r="H433" s="234" t="s">
        <v>178</v>
      </c>
      <c r="I433" s="242"/>
      <c r="J433" s="236">
        <v>0.15</v>
      </c>
      <c r="K433" s="236"/>
      <c r="L433" s="236"/>
      <c r="M433" s="172">
        <f>SUM(I433:L433)</f>
        <v>0.15</v>
      </c>
      <c r="O433" s="161"/>
      <c r="P433" s="162"/>
    </row>
    <row r="434" spans="1:17" ht="25.5" customHeight="1" x14ac:dyDescent="0.25">
      <c r="A434" s="224" t="s">
        <v>529</v>
      </c>
      <c r="B434" s="229" t="s">
        <v>534</v>
      </c>
      <c r="C434" s="230" t="s">
        <v>11</v>
      </c>
      <c r="D434" s="230" t="s">
        <v>430</v>
      </c>
      <c r="E434" s="230" t="s">
        <v>73</v>
      </c>
      <c r="F434" s="232" t="s">
        <v>455</v>
      </c>
      <c r="G434" s="233" t="s">
        <v>612</v>
      </c>
      <c r="H434" s="233" t="s">
        <v>226</v>
      </c>
      <c r="I434" s="242"/>
      <c r="J434" s="236"/>
      <c r="K434" s="236">
        <v>0.1</v>
      </c>
      <c r="L434" s="236"/>
      <c r="M434" s="172">
        <f t="shared" si="9"/>
        <v>0.1</v>
      </c>
      <c r="O434" s="172"/>
      <c r="P434" s="186"/>
    </row>
    <row r="435" spans="1:17" ht="50" customHeight="1" x14ac:dyDescent="0.25">
      <c r="A435" s="224" t="s">
        <v>529</v>
      </c>
      <c r="B435" s="229" t="s">
        <v>534</v>
      </c>
      <c r="C435" s="230" t="s">
        <v>11</v>
      </c>
      <c r="D435" s="230" t="s">
        <v>430</v>
      </c>
      <c r="E435" s="230" t="s">
        <v>21</v>
      </c>
      <c r="F435" s="232" t="s">
        <v>374</v>
      </c>
      <c r="G435" s="233" t="s">
        <v>770</v>
      </c>
      <c r="H435" s="233" t="s">
        <v>226</v>
      </c>
      <c r="I435" s="242"/>
      <c r="J435" s="236"/>
      <c r="K435" s="236">
        <v>0.3</v>
      </c>
      <c r="L435" s="236"/>
      <c r="M435" s="172">
        <f t="shared" si="9"/>
        <v>0.3</v>
      </c>
      <c r="O435" s="172"/>
      <c r="P435" s="186"/>
    </row>
    <row r="436" spans="1:17" ht="25.5" customHeight="1" x14ac:dyDescent="0.25">
      <c r="A436" s="224" t="s">
        <v>529</v>
      </c>
      <c r="B436" s="229" t="s">
        <v>534</v>
      </c>
      <c r="C436" s="230" t="s">
        <v>11</v>
      </c>
      <c r="D436" s="230" t="s">
        <v>343</v>
      </c>
      <c r="E436" s="230" t="s">
        <v>13</v>
      </c>
      <c r="F436" s="232" t="s">
        <v>388</v>
      </c>
      <c r="G436" s="233" t="s">
        <v>719</v>
      </c>
      <c r="H436" s="233" t="s">
        <v>226</v>
      </c>
      <c r="I436" s="242"/>
      <c r="J436" s="236"/>
      <c r="K436" s="236">
        <v>0.05</v>
      </c>
      <c r="L436" s="236"/>
      <c r="M436" s="172">
        <f t="shared" si="9"/>
        <v>0.05</v>
      </c>
      <c r="O436" s="172"/>
      <c r="P436" s="186"/>
    </row>
    <row r="437" spans="1:17" ht="12.5" customHeight="1" x14ac:dyDescent="0.25">
      <c r="A437" s="224" t="s">
        <v>529</v>
      </c>
      <c r="B437" s="229" t="s">
        <v>534</v>
      </c>
      <c r="C437" s="230" t="s">
        <v>11</v>
      </c>
      <c r="D437" s="243" t="s">
        <v>466</v>
      </c>
      <c r="E437" s="260" t="s">
        <v>13</v>
      </c>
      <c r="F437" s="232" t="s">
        <v>467</v>
      </c>
      <c r="G437" s="233" t="s">
        <v>469</v>
      </c>
      <c r="H437" s="233" t="s">
        <v>226</v>
      </c>
      <c r="I437" s="242"/>
      <c r="J437" s="236"/>
      <c r="K437" s="236">
        <v>0.05</v>
      </c>
      <c r="L437" s="236"/>
      <c r="M437" s="172">
        <f t="shared" si="9"/>
        <v>0.05</v>
      </c>
      <c r="O437" s="172"/>
      <c r="P437" s="186"/>
    </row>
    <row r="438" spans="1:17" ht="12.5" customHeight="1" x14ac:dyDescent="0.25">
      <c r="A438" s="224" t="s">
        <v>529</v>
      </c>
      <c r="B438" s="229" t="s">
        <v>534</v>
      </c>
      <c r="C438" s="230" t="s">
        <v>11</v>
      </c>
      <c r="D438" s="230" t="s">
        <v>466</v>
      </c>
      <c r="E438" s="243" t="s">
        <v>73</v>
      </c>
      <c r="F438" s="232" t="s">
        <v>468</v>
      </c>
      <c r="G438" s="233" t="s">
        <v>469</v>
      </c>
      <c r="H438" s="233" t="s">
        <v>226</v>
      </c>
      <c r="I438" s="242"/>
      <c r="J438" s="236"/>
      <c r="K438" s="382">
        <v>0.05</v>
      </c>
      <c r="L438" s="236"/>
      <c r="M438" s="172">
        <f t="shared" si="9"/>
        <v>0.05</v>
      </c>
      <c r="O438" s="172"/>
      <c r="P438" s="186"/>
    </row>
    <row r="439" spans="1:17" ht="12.75" customHeight="1" x14ac:dyDescent="0.25">
      <c r="A439" s="224" t="s">
        <v>529</v>
      </c>
      <c r="B439" s="229" t="s">
        <v>534</v>
      </c>
      <c r="C439" s="230" t="s">
        <v>11</v>
      </c>
      <c r="D439" s="231" t="s">
        <v>98</v>
      </c>
      <c r="E439" s="231" t="s">
        <v>13</v>
      </c>
      <c r="F439" s="232" t="s">
        <v>142</v>
      </c>
      <c r="G439" s="233" t="s">
        <v>143</v>
      </c>
      <c r="H439" s="233" t="s">
        <v>226</v>
      </c>
      <c r="I439" s="242"/>
      <c r="J439" s="236"/>
      <c r="K439" s="236">
        <v>0.15</v>
      </c>
      <c r="L439" s="236"/>
      <c r="M439" s="172">
        <f t="shared" si="9"/>
        <v>0.15</v>
      </c>
      <c r="O439" s="172"/>
      <c r="P439" s="186"/>
    </row>
    <row r="440" spans="1:17" ht="12.75" customHeight="1" x14ac:dyDescent="0.25">
      <c r="A440" s="224" t="s">
        <v>529</v>
      </c>
      <c r="B440" s="229" t="s">
        <v>534</v>
      </c>
      <c r="C440" s="230" t="s">
        <v>11</v>
      </c>
      <c r="D440" s="230" t="s">
        <v>98</v>
      </c>
      <c r="E440" s="230" t="s">
        <v>25</v>
      </c>
      <c r="F440" s="232" t="s">
        <v>193</v>
      </c>
      <c r="G440" s="233" t="s">
        <v>144</v>
      </c>
      <c r="H440" s="233" t="s">
        <v>226</v>
      </c>
      <c r="I440" s="242"/>
      <c r="J440" s="236"/>
      <c r="K440" s="236">
        <v>0.15</v>
      </c>
      <c r="L440" s="236"/>
      <c r="M440" s="172">
        <f t="shared" si="9"/>
        <v>0.15</v>
      </c>
      <c r="O440" s="172"/>
      <c r="P440" s="186"/>
    </row>
    <row r="441" spans="1:17" ht="25.5" customHeight="1" x14ac:dyDescent="0.25">
      <c r="A441" s="224" t="s">
        <v>529</v>
      </c>
      <c r="B441" s="229" t="s">
        <v>534</v>
      </c>
      <c r="C441" s="230" t="s">
        <v>11</v>
      </c>
      <c r="D441" s="230" t="s">
        <v>27</v>
      </c>
      <c r="E441" s="230" t="s">
        <v>73</v>
      </c>
      <c r="F441" s="232" t="s">
        <v>300</v>
      </c>
      <c r="G441" s="233" t="s">
        <v>394</v>
      </c>
      <c r="H441" s="233" t="s">
        <v>178</v>
      </c>
      <c r="I441" s="242"/>
      <c r="J441" s="236">
        <v>0.1</v>
      </c>
      <c r="K441" s="236"/>
      <c r="L441" s="236"/>
      <c r="M441" s="172">
        <f>SUM(I441:L441)</f>
        <v>0.1</v>
      </c>
      <c r="O441" s="172"/>
      <c r="P441" s="186"/>
    </row>
    <row r="442" spans="1:17" ht="25.5" customHeight="1" x14ac:dyDescent="0.25">
      <c r="A442" s="224" t="s">
        <v>529</v>
      </c>
      <c r="B442" s="229" t="s">
        <v>534</v>
      </c>
      <c r="C442" s="230" t="s">
        <v>11</v>
      </c>
      <c r="D442" s="230" t="s">
        <v>29</v>
      </c>
      <c r="E442" s="279" t="s">
        <v>21</v>
      </c>
      <c r="F442" s="232" t="s">
        <v>864</v>
      </c>
      <c r="G442" s="375" t="s">
        <v>865</v>
      </c>
      <c r="H442" s="233" t="s">
        <v>178</v>
      </c>
      <c r="I442" s="242"/>
      <c r="J442" s="382">
        <v>0.2</v>
      </c>
      <c r="K442" s="236"/>
      <c r="L442" s="236"/>
      <c r="M442" s="172">
        <f>SUM(I442:L442)</f>
        <v>0.2</v>
      </c>
      <c r="O442" s="172"/>
      <c r="P442" s="186"/>
    </row>
    <row r="443" spans="1:17" ht="25.5" customHeight="1" x14ac:dyDescent="0.25">
      <c r="A443" s="224" t="s">
        <v>529</v>
      </c>
      <c r="B443" s="229" t="s">
        <v>534</v>
      </c>
      <c r="C443" s="230" t="s">
        <v>11</v>
      </c>
      <c r="D443" s="230" t="s">
        <v>678</v>
      </c>
      <c r="E443" s="279" t="s">
        <v>13</v>
      </c>
      <c r="F443" s="232" t="s">
        <v>874</v>
      </c>
      <c r="G443" s="233" t="s">
        <v>680</v>
      </c>
      <c r="H443" s="233" t="s">
        <v>226</v>
      </c>
      <c r="I443" s="242"/>
      <c r="J443" s="236"/>
      <c r="K443" s="236">
        <v>0.2</v>
      </c>
      <c r="L443" s="236"/>
      <c r="M443" s="172">
        <f>SUM(I443:L443)</f>
        <v>0.2</v>
      </c>
      <c r="O443" s="172"/>
      <c r="P443" s="186"/>
    </row>
    <row r="444" spans="1:17" ht="25.5" customHeight="1" x14ac:dyDescent="0.25">
      <c r="A444" s="224" t="s">
        <v>529</v>
      </c>
      <c r="B444" s="229" t="s">
        <v>534</v>
      </c>
      <c r="C444" s="230" t="s">
        <v>11</v>
      </c>
      <c r="D444" s="230" t="s">
        <v>678</v>
      </c>
      <c r="E444" s="243" t="s">
        <v>73</v>
      </c>
      <c r="F444" s="232" t="s">
        <v>681</v>
      </c>
      <c r="G444" s="233" t="s">
        <v>682</v>
      </c>
      <c r="H444" s="233" t="s">
        <v>226</v>
      </c>
      <c r="I444" s="242"/>
      <c r="J444" s="236"/>
      <c r="K444" s="236">
        <v>0.05</v>
      </c>
      <c r="L444" s="236"/>
      <c r="M444" s="172">
        <f t="shared" si="9"/>
        <v>0.05</v>
      </c>
      <c r="O444" s="172"/>
      <c r="P444" s="186"/>
    </row>
    <row r="445" spans="1:17" ht="37.5" customHeight="1" x14ac:dyDescent="0.25">
      <c r="A445" s="224" t="s">
        <v>529</v>
      </c>
      <c r="B445" s="296" t="s">
        <v>534</v>
      </c>
      <c r="C445" s="230" t="s">
        <v>11</v>
      </c>
      <c r="D445" s="231" t="s">
        <v>33</v>
      </c>
      <c r="E445" s="231" t="s">
        <v>25</v>
      </c>
      <c r="F445" s="232" t="s">
        <v>146</v>
      </c>
      <c r="G445" s="233" t="s">
        <v>145</v>
      </c>
      <c r="H445" s="233" t="s">
        <v>150</v>
      </c>
      <c r="I445" s="242">
        <v>0.3</v>
      </c>
      <c r="J445" s="236"/>
      <c r="K445" s="236"/>
      <c r="L445" s="236"/>
      <c r="M445" s="172">
        <f t="shared" si="9"/>
        <v>0.3</v>
      </c>
      <c r="O445" s="172"/>
      <c r="P445" s="186"/>
    </row>
    <row r="446" spans="1:17" ht="12.75" customHeight="1" x14ac:dyDescent="0.25">
      <c r="A446" s="224" t="s">
        <v>529</v>
      </c>
      <c r="B446" s="278" t="s">
        <v>534</v>
      </c>
      <c r="C446" s="230" t="s">
        <v>11</v>
      </c>
      <c r="D446" s="230" t="s">
        <v>33</v>
      </c>
      <c r="E446" s="231" t="s">
        <v>25</v>
      </c>
      <c r="F446" s="232" t="s">
        <v>162</v>
      </c>
      <c r="G446" s="233" t="s">
        <v>163</v>
      </c>
      <c r="H446" s="233" t="s">
        <v>150</v>
      </c>
      <c r="I446" s="242">
        <v>0.25</v>
      </c>
      <c r="J446" s="236"/>
      <c r="K446" s="236"/>
      <c r="L446" s="236"/>
      <c r="M446" s="172">
        <f t="shared" si="9"/>
        <v>0.25</v>
      </c>
      <c r="O446" s="172"/>
      <c r="P446" s="186"/>
    </row>
    <row r="447" spans="1:17" ht="12.75" customHeight="1" x14ac:dyDescent="0.25">
      <c r="A447" s="224" t="s">
        <v>529</v>
      </c>
      <c r="B447" s="229" t="s">
        <v>534</v>
      </c>
      <c r="C447" s="230" t="s">
        <v>11</v>
      </c>
      <c r="D447" s="230" t="s">
        <v>33</v>
      </c>
      <c r="E447" s="231" t="s">
        <v>73</v>
      </c>
      <c r="F447" s="232" t="s">
        <v>837</v>
      </c>
      <c r="G447" s="233" t="s">
        <v>838</v>
      </c>
      <c r="H447" s="233" t="s">
        <v>150</v>
      </c>
      <c r="I447" s="242">
        <v>0.25</v>
      </c>
      <c r="J447" s="236"/>
      <c r="K447" s="236"/>
      <c r="L447" s="236"/>
      <c r="M447" s="172">
        <f t="shared" si="9"/>
        <v>0.25</v>
      </c>
      <c r="O447" s="172"/>
      <c r="P447" s="186"/>
    </row>
    <row r="448" spans="1:17" ht="25" customHeight="1" x14ac:dyDescent="0.25">
      <c r="A448" s="224" t="s">
        <v>529</v>
      </c>
      <c r="B448" s="229" t="s">
        <v>534</v>
      </c>
      <c r="C448" s="230" t="s">
        <v>11</v>
      </c>
      <c r="D448" s="230" t="s">
        <v>33</v>
      </c>
      <c r="E448" s="231" t="s">
        <v>443</v>
      </c>
      <c r="F448" s="233" t="s">
        <v>126</v>
      </c>
      <c r="G448" s="233" t="s">
        <v>441</v>
      </c>
      <c r="H448" s="233" t="s">
        <v>150</v>
      </c>
      <c r="I448" s="242">
        <v>0.25</v>
      </c>
      <c r="J448" s="236"/>
      <c r="K448" s="236"/>
      <c r="L448" s="236"/>
      <c r="M448" s="172">
        <f t="shared" si="9"/>
        <v>0.25</v>
      </c>
      <c r="O448" s="172"/>
      <c r="P448" s="186"/>
      <c r="Q448" s="180" t="s">
        <v>154</v>
      </c>
    </row>
    <row r="449" spans="1:16" ht="12.75" customHeight="1" x14ac:dyDescent="0.25">
      <c r="A449" s="224" t="s">
        <v>529</v>
      </c>
      <c r="B449" s="229" t="s">
        <v>534</v>
      </c>
      <c r="C449" s="252" t="s">
        <v>11</v>
      </c>
      <c r="D449" s="253" t="s">
        <v>39</v>
      </c>
      <c r="E449" s="335" t="s">
        <v>40</v>
      </c>
      <c r="F449" s="336" t="s">
        <v>40</v>
      </c>
      <c r="G449" s="255"/>
      <c r="H449" s="256"/>
      <c r="I449" s="257">
        <f>SUM(I433:I448)</f>
        <v>1.05</v>
      </c>
      <c r="J449" s="174">
        <f>SUM(J433:J448)</f>
        <v>0.45</v>
      </c>
      <c r="K449" s="174">
        <f>SUM(K433:K448)</f>
        <v>1.1000000000000001</v>
      </c>
      <c r="L449" s="174"/>
      <c r="M449" s="175">
        <f t="shared" si="9"/>
        <v>2.6</v>
      </c>
      <c r="O449" s="175"/>
      <c r="P449" s="188"/>
    </row>
    <row r="450" spans="1:16" ht="12.75" customHeight="1" x14ac:dyDescent="0.25">
      <c r="A450" s="224" t="s">
        <v>529</v>
      </c>
      <c r="B450" s="229" t="s">
        <v>534</v>
      </c>
      <c r="C450" s="297" t="s">
        <v>41</v>
      </c>
      <c r="D450" s="259" t="s">
        <v>42</v>
      </c>
      <c r="E450" s="243" t="s">
        <v>25</v>
      </c>
      <c r="F450" s="262" t="s">
        <v>590</v>
      </c>
      <c r="G450" s="233" t="s">
        <v>589</v>
      </c>
      <c r="H450" s="233" t="s">
        <v>225</v>
      </c>
      <c r="I450" s="242"/>
      <c r="J450" s="236"/>
      <c r="K450" s="236"/>
      <c r="L450" s="236">
        <v>0.2</v>
      </c>
      <c r="M450" s="172">
        <f t="shared" si="9"/>
        <v>0.2</v>
      </c>
      <c r="O450" s="172"/>
      <c r="P450" s="186"/>
    </row>
    <row r="451" spans="1:16" ht="25" customHeight="1" x14ac:dyDescent="0.25">
      <c r="A451" s="224" t="s">
        <v>529</v>
      </c>
      <c r="B451" s="229" t="s">
        <v>534</v>
      </c>
      <c r="C451" s="231" t="s">
        <v>41</v>
      </c>
      <c r="D451" s="231" t="s">
        <v>112</v>
      </c>
      <c r="E451" s="231" t="s">
        <v>73</v>
      </c>
      <c r="F451" s="233" t="s">
        <v>778</v>
      </c>
      <c r="G451" s="233" t="s">
        <v>306</v>
      </c>
      <c r="H451" s="233" t="s">
        <v>225</v>
      </c>
      <c r="I451" s="242"/>
      <c r="J451" s="236"/>
      <c r="K451" s="236"/>
      <c r="L451" s="236">
        <v>0.5</v>
      </c>
      <c r="M451" s="172">
        <f>SUM(I451:L451)</f>
        <v>0.5</v>
      </c>
      <c r="O451" s="172"/>
      <c r="P451" s="186"/>
    </row>
    <row r="452" spans="1:16" ht="25" customHeight="1" x14ac:dyDescent="0.25">
      <c r="A452" s="224" t="s">
        <v>529</v>
      </c>
      <c r="B452" s="229" t="s">
        <v>534</v>
      </c>
      <c r="C452" s="231" t="s">
        <v>41</v>
      </c>
      <c r="D452" s="231" t="s">
        <v>112</v>
      </c>
      <c r="E452" s="231" t="s">
        <v>73</v>
      </c>
      <c r="F452" s="233" t="s">
        <v>781</v>
      </c>
      <c r="G452" s="233" t="s">
        <v>782</v>
      </c>
      <c r="H452" s="233" t="s">
        <v>225</v>
      </c>
      <c r="I452" s="242"/>
      <c r="J452" s="236"/>
      <c r="K452" s="236"/>
      <c r="L452" s="236">
        <v>0.5</v>
      </c>
      <c r="M452" s="172">
        <f t="shared" si="9"/>
        <v>0.5</v>
      </c>
      <c r="O452" s="172"/>
      <c r="P452" s="186"/>
    </row>
    <row r="453" spans="1:16" ht="25" customHeight="1" x14ac:dyDescent="0.25">
      <c r="A453" s="224" t="s">
        <v>529</v>
      </c>
      <c r="B453" s="229" t="s">
        <v>534</v>
      </c>
      <c r="C453" s="230" t="s">
        <v>41</v>
      </c>
      <c r="D453" s="231" t="s">
        <v>58</v>
      </c>
      <c r="E453" s="231" t="s">
        <v>13</v>
      </c>
      <c r="F453" s="232" t="s">
        <v>188</v>
      </c>
      <c r="G453" s="233" t="s">
        <v>189</v>
      </c>
      <c r="H453" s="233" t="s">
        <v>225</v>
      </c>
      <c r="I453" s="242"/>
      <c r="J453" s="236"/>
      <c r="K453" s="236"/>
      <c r="L453" s="236">
        <v>0.1</v>
      </c>
      <c r="M453" s="172">
        <f>SUM(I453:L453)</f>
        <v>0.1</v>
      </c>
      <c r="O453" s="172"/>
      <c r="P453" s="186"/>
    </row>
    <row r="454" spans="1:16" ht="25" customHeight="1" x14ac:dyDescent="0.25">
      <c r="A454" s="224" t="s">
        <v>529</v>
      </c>
      <c r="B454" s="229" t="s">
        <v>534</v>
      </c>
      <c r="C454" s="230" t="s">
        <v>41</v>
      </c>
      <c r="D454" s="231" t="s">
        <v>71</v>
      </c>
      <c r="E454" s="231" t="s">
        <v>73</v>
      </c>
      <c r="F454" s="232" t="s">
        <v>797</v>
      </c>
      <c r="G454" s="233" t="s">
        <v>649</v>
      </c>
      <c r="H454" s="233" t="s">
        <v>225</v>
      </c>
      <c r="I454" s="242"/>
      <c r="J454" s="236"/>
      <c r="K454" s="236"/>
      <c r="L454" s="236">
        <v>0.05</v>
      </c>
      <c r="M454" s="172">
        <f t="shared" si="9"/>
        <v>0.05</v>
      </c>
      <c r="O454" s="172"/>
      <c r="P454" s="186"/>
    </row>
    <row r="455" spans="1:16" ht="25" customHeight="1" x14ac:dyDescent="0.25">
      <c r="A455" s="224" t="s">
        <v>529</v>
      </c>
      <c r="B455" s="229" t="s">
        <v>534</v>
      </c>
      <c r="C455" s="230" t="s">
        <v>41</v>
      </c>
      <c r="D455" s="231" t="s">
        <v>316</v>
      </c>
      <c r="E455" s="231" t="s">
        <v>73</v>
      </c>
      <c r="F455" s="232" t="s">
        <v>561</v>
      </c>
      <c r="G455" s="233" t="s">
        <v>562</v>
      </c>
      <c r="H455" s="233" t="s">
        <v>225</v>
      </c>
      <c r="I455" s="242"/>
      <c r="J455" s="236"/>
      <c r="K455" s="236"/>
      <c r="L455" s="236">
        <v>0.2</v>
      </c>
      <c r="M455" s="172">
        <f t="shared" si="9"/>
        <v>0.2</v>
      </c>
      <c r="O455" s="172"/>
      <c r="P455" s="186"/>
    </row>
    <row r="456" spans="1:16" ht="25" customHeight="1" x14ac:dyDescent="0.25">
      <c r="A456" s="224" t="s">
        <v>529</v>
      </c>
      <c r="B456" s="229" t="s">
        <v>534</v>
      </c>
      <c r="C456" s="230" t="s">
        <v>41</v>
      </c>
      <c r="D456" s="230" t="s">
        <v>316</v>
      </c>
      <c r="E456" s="231" t="s">
        <v>73</v>
      </c>
      <c r="F456" s="232" t="s">
        <v>419</v>
      </c>
      <c r="G456" s="233" t="s">
        <v>420</v>
      </c>
      <c r="H456" s="233" t="s">
        <v>225</v>
      </c>
      <c r="I456" s="242"/>
      <c r="J456" s="236"/>
      <c r="K456" s="236"/>
      <c r="L456" s="236">
        <v>0.2</v>
      </c>
      <c r="M456" s="172">
        <f>SUM(I456:L456)</f>
        <v>0.2</v>
      </c>
      <c r="O456" s="172"/>
      <c r="P456" s="186"/>
    </row>
    <row r="457" spans="1:16" ht="25" customHeight="1" x14ac:dyDescent="0.25">
      <c r="A457" s="224" t="s">
        <v>529</v>
      </c>
      <c r="B457" s="229" t="s">
        <v>534</v>
      </c>
      <c r="C457" s="230" t="s">
        <v>41</v>
      </c>
      <c r="D457" s="230" t="s">
        <v>316</v>
      </c>
      <c r="E457" s="231" t="s">
        <v>73</v>
      </c>
      <c r="F457" s="232" t="s">
        <v>697</v>
      </c>
      <c r="G457" s="233" t="s">
        <v>698</v>
      </c>
      <c r="H457" s="233" t="s">
        <v>225</v>
      </c>
      <c r="I457" s="242"/>
      <c r="J457" s="236"/>
      <c r="K457" s="236"/>
      <c r="L457" s="236">
        <v>0.2</v>
      </c>
      <c r="M457" s="172">
        <f t="shared" si="9"/>
        <v>0.2</v>
      </c>
      <c r="O457" s="172"/>
      <c r="P457" s="186"/>
    </row>
    <row r="458" spans="1:16" ht="25" customHeight="1" x14ac:dyDescent="0.25">
      <c r="A458" s="224" t="s">
        <v>529</v>
      </c>
      <c r="B458" s="229" t="s">
        <v>534</v>
      </c>
      <c r="C458" s="230" t="s">
        <v>41</v>
      </c>
      <c r="D458" s="230" t="s">
        <v>43</v>
      </c>
      <c r="E458" s="231" t="s">
        <v>73</v>
      </c>
      <c r="F458" s="232" t="s">
        <v>456</v>
      </c>
      <c r="G458" s="233" t="s">
        <v>689</v>
      </c>
      <c r="H458" s="233" t="s">
        <v>225</v>
      </c>
      <c r="I458" s="242"/>
      <c r="J458" s="236"/>
      <c r="K458" s="236"/>
      <c r="L458" s="236">
        <v>0.05</v>
      </c>
      <c r="M458" s="172">
        <f>SUM(I458:L458)</f>
        <v>0.05</v>
      </c>
      <c r="O458" s="172"/>
      <c r="P458" s="186"/>
    </row>
    <row r="459" spans="1:16" ht="25" customHeight="1" x14ac:dyDescent="0.25">
      <c r="A459" s="224" t="s">
        <v>529</v>
      </c>
      <c r="B459" s="229" t="s">
        <v>534</v>
      </c>
      <c r="C459" s="230" t="s">
        <v>41</v>
      </c>
      <c r="D459" s="230" t="s">
        <v>43</v>
      </c>
      <c r="E459" s="231" t="s">
        <v>73</v>
      </c>
      <c r="F459" s="232" t="s">
        <v>662</v>
      </c>
      <c r="G459" s="233" t="s">
        <v>792</v>
      </c>
      <c r="H459" s="233" t="s">
        <v>225</v>
      </c>
      <c r="I459" s="242"/>
      <c r="J459" s="236"/>
      <c r="K459" s="236"/>
      <c r="L459" s="236">
        <v>0.1</v>
      </c>
      <c r="M459" s="172">
        <f>SUM(I459:L459)</f>
        <v>0.1</v>
      </c>
      <c r="O459" s="172"/>
      <c r="P459" s="186"/>
    </row>
    <row r="460" spans="1:16" ht="25" customHeight="1" x14ac:dyDescent="0.25">
      <c r="A460" s="224" t="s">
        <v>529</v>
      </c>
      <c r="B460" s="229" t="s">
        <v>534</v>
      </c>
      <c r="C460" s="230" t="s">
        <v>41</v>
      </c>
      <c r="D460" s="230" t="s">
        <v>43</v>
      </c>
      <c r="E460" s="231" t="s">
        <v>73</v>
      </c>
      <c r="F460" s="232" t="s">
        <v>694</v>
      </c>
      <c r="G460" s="233" t="s">
        <v>795</v>
      </c>
      <c r="H460" s="233" t="s">
        <v>225</v>
      </c>
      <c r="I460" s="242"/>
      <c r="J460" s="236"/>
      <c r="K460" s="236"/>
      <c r="L460" s="236">
        <v>0.1</v>
      </c>
      <c r="M460" s="172">
        <f>SUM(I460:L460)</f>
        <v>0.1</v>
      </c>
      <c r="O460" s="172"/>
      <c r="P460" s="186"/>
    </row>
    <row r="461" spans="1:16" ht="25" customHeight="1" x14ac:dyDescent="0.25">
      <c r="A461" s="224" t="s">
        <v>529</v>
      </c>
      <c r="B461" s="229" t="s">
        <v>534</v>
      </c>
      <c r="C461" s="230" t="s">
        <v>41</v>
      </c>
      <c r="D461" s="230" t="s">
        <v>43</v>
      </c>
      <c r="E461" s="231" t="s">
        <v>73</v>
      </c>
      <c r="F461" s="232" t="s">
        <v>694</v>
      </c>
      <c r="G461" s="233" t="s">
        <v>796</v>
      </c>
      <c r="H461" s="233" t="s">
        <v>225</v>
      </c>
      <c r="I461" s="242"/>
      <c r="J461" s="236"/>
      <c r="K461" s="236"/>
      <c r="L461" s="236">
        <v>0.1</v>
      </c>
      <c r="M461" s="172">
        <f t="shared" si="9"/>
        <v>0.1</v>
      </c>
      <c r="O461" s="172"/>
      <c r="P461" s="186"/>
    </row>
    <row r="462" spans="1:16" ht="12.5" customHeight="1" x14ac:dyDescent="0.25">
      <c r="A462" s="224" t="s">
        <v>529</v>
      </c>
      <c r="B462" s="229" t="s">
        <v>534</v>
      </c>
      <c r="C462" s="230" t="s">
        <v>41</v>
      </c>
      <c r="D462" s="230" t="s">
        <v>783</v>
      </c>
      <c r="E462" s="231" t="s">
        <v>13</v>
      </c>
      <c r="F462" s="232" t="s">
        <v>325</v>
      </c>
      <c r="G462" s="233" t="s">
        <v>605</v>
      </c>
      <c r="H462" s="233" t="s">
        <v>225</v>
      </c>
      <c r="I462" s="242"/>
      <c r="J462" s="236"/>
      <c r="K462" s="236"/>
      <c r="L462" s="236">
        <v>0.1</v>
      </c>
      <c r="M462" s="172">
        <f t="shared" si="9"/>
        <v>0.1</v>
      </c>
      <c r="O462" s="172"/>
      <c r="P462" s="186"/>
    </row>
    <row r="463" spans="1:16" ht="12.75" customHeight="1" x14ac:dyDescent="0.25">
      <c r="A463" s="224" t="s">
        <v>529</v>
      </c>
      <c r="B463" s="311" t="s">
        <v>534</v>
      </c>
      <c r="C463" s="252" t="s">
        <v>41</v>
      </c>
      <c r="D463" s="253" t="s">
        <v>59</v>
      </c>
      <c r="E463" s="253" t="s">
        <v>40</v>
      </c>
      <c r="F463" s="254" t="s">
        <v>40</v>
      </c>
      <c r="G463" s="255"/>
      <c r="H463" s="256"/>
      <c r="I463" s="257"/>
      <c r="J463" s="174"/>
      <c r="K463" s="174"/>
      <c r="L463" s="174">
        <f>SUM(L450:L462)</f>
        <v>2.4000000000000004</v>
      </c>
      <c r="M463" s="175">
        <f t="shared" si="9"/>
        <v>2.4000000000000004</v>
      </c>
      <c r="O463" s="175"/>
      <c r="P463" s="188"/>
    </row>
    <row r="464" spans="1:16" ht="12.75" customHeight="1" x14ac:dyDescent="0.25">
      <c r="A464" s="224" t="s">
        <v>529</v>
      </c>
      <c r="B464" s="337" t="s">
        <v>534</v>
      </c>
      <c r="C464" s="268" t="s">
        <v>60</v>
      </c>
      <c r="D464" s="268" t="s">
        <v>40</v>
      </c>
      <c r="E464" s="268" t="s">
        <v>40</v>
      </c>
      <c r="F464" s="254" t="s">
        <v>40</v>
      </c>
      <c r="G464" s="255"/>
      <c r="H464" s="269"/>
      <c r="I464" s="270">
        <f>I449</f>
        <v>1.05</v>
      </c>
      <c r="J464" s="271">
        <f>J449</f>
        <v>0.45</v>
      </c>
      <c r="K464" s="271">
        <f>K449</f>
        <v>1.1000000000000001</v>
      </c>
      <c r="L464" s="271">
        <f>L463</f>
        <v>2.4000000000000004</v>
      </c>
      <c r="M464" s="272">
        <f t="shared" ref="M464:M498" si="10">SUM(I464:L464)</f>
        <v>5</v>
      </c>
      <c r="O464" s="189"/>
      <c r="P464" s="190"/>
    </row>
    <row r="465" spans="1:16" s="163" customFormat="1" ht="25" customHeight="1" x14ac:dyDescent="0.25">
      <c r="A465" s="224" t="s">
        <v>529</v>
      </c>
      <c r="B465" s="278" t="s">
        <v>535</v>
      </c>
      <c r="C465" s="243" t="s">
        <v>11</v>
      </c>
      <c r="D465" s="248" t="s">
        <v>101</v>
      </c>
      <c r="E465" s="248" t="s">
        <v>21</v>
      </c>
      <c r="F465" s="232" t="s">
        <v>595</v>
      </c>
      <c r="G465" s="233" t="s">
        <v>713</v>
      </c>
      <c r="H465" s="234" t="s">
        <v>178</v>
      </c>
      <c r="I465" s="242"/>
      <c r="J465" s="236">
        <v>0.15</v>
      </c>
      <c r="K465" s="236"/>
      <c r="L465" s="236"/>
      <c r="M465" s="172">
        <f>SUM(I465:L465)</f>
        <v>0.15</v>
      </c>
      <c r="O465" s="161"/>
      <c r="P465" s="162"/>
    </row>
    <row r="466" spans="1:16" s="163" customFormat="1" ht="12.5" customHeight="1" x14ac:dyDescent="0.25">
      <c r="A466" s="224" t="s">
        <v>529</v>
      </c>
      <c r="B466" s="278" t="s">
        <v>535</v>
      </c>
      <c r="C466" s="243" t="s">
        <v>11</v>
      </c>
      <c r="D466" s="248" t="s">
        <v>101</v>
      </c>
      <c r="E466" s="248" t="s">
        <v>13</v>
      </c>
      <c r="F466" s="232" t="s">
        <v>715</v>
      </c>
      <c r="G466" s="233" t="s">
        <v>717</v>
      </c>
      <c r="H466" s="233" t="s">
        <v>226</v>
      </c>
      <c r="I466" s="242"/>
      <c r="J466" s="236"/>
      <c r="K466" s="236">
        <v>0.05</v>
      </c>
      <c r="L466" s="236"/>
      <c r="M466" s="172">
        <f>SUM(I466:L466)</f>
        <v>0.05</v>
      </c>
      <c r="O466" s="161"/>
      <c r="P466" s="162"/>
    </row>
    <row r="467" spans="1:16" s="163" customFormat="1" ht="12.5" customHeight="1" x14ac:dyDescent="0.25">
      <c r="A467" s="224" t="s">
        <v>529</v>
      </c>
      <c r="B467" s="278" t="s">
        <v>535</v>
      </c>
      <c r="C467" s="243" t="s">
        <v>11</v>
      </c>
      <c r="D467" s="248" t="s">
        <v>101</v>
      </c>
      <c r="E467" s="248" t="s">
        <v>73</v>
      </c>
      <c r="F467" s="376" t="s">
        <v>814</v>
      </c>
      <c r="G467" s="375" t="s">
        <v>815</v>
      </c>
      <c r="H467" s="233" t="s">
        <v>178</v>
      </c>
      <c r="I467" s="242"/>
      <c r="J467" s="382">
        <v>0.25</v>
      </c>
      <c r="K467" s="236"/>
      <c r="L467" s="236"/>
      <c r="M467" s="172">
        <f>SUM(I467:L467)</f>
        <v>0.25</v>
      </c>
      <c r="O467" s="161"/>
      <c r="P467" s="162"/>
    </row>
    <row r="468" spans="1:16" ht="12.5" customHeight="1" x14ac:dyDescent="0.25">
      <c r="A468" s="224" t="s">
        <v>529</v>
      </c>
      <c r="B468" s="229" t="s">
        <v>535</v>
      </c>
      <c r="C468" s="230" t="s">
        <v>11</v>
      </c>
      <c r="D468" s="231" t="s">
        <v>102</v>
      </c>
      <c r="E468" s="231" t="s">
        <v>13</v>
      </c>
      <c r="F468" s="232" t="s">
        <v>103</v>
      </c>
      <c r="G468" s="233" t="s">
        <v>382</v>
      </c>
      <c r="H468" s="233" t="s">
        <v>226</v>
      </c>
      <c r="I468" s="242"/>
      <c r="J468" s="236"/>
      <c r="K468" s="236">
        <v>0.2</v>
      </c>
      <c r="L468" s="236"/>
      <c r="M468" s="172">
        <f>SUM(I468:L468)</f>
        <v>0.2</v>
      </c>
      <c r="O468" s="172"/>
      <c r="P468" s="186"/>
    </row>
    <row r="469" spans="1:16" ht="12.5" customHeight="1" x14ac:dyDescent="0.25">
      <c r="A469" s="224" t="s">
        <v>529</v>
      </c>
      <c r="B469" s="229" t="s">
        <v>535</v>
      </c>
      <c r="C469" s="230" t="s">
        <v>11</v>
      </c>
      <c r="D469" s="244" t="s">
        <v>430</v>
      </c>
      <c r="E469" s="231" t="s">
        <v>73</v>
      </c>
      <c r="F469" s="232" t="s">
        <v>431</v>
      </c>
      <c r="G469" s="233" t="s">
        <v>485</v>
      </c>
      <c r="H469" s="233" t="s">
        <v>226</v>
      </c>
      <c r="I469" s="242"/>
      <c r="J469" s="236"/>
      <c r="K469" s="236">
        <v>0.25</v>
      </c>
      <c r="L469" s="236"/>
      <c r="M469" s="172">
        <f t="shared" si="10"/>
        <v>0.25</v>
      </c>
      <c r="O469" s="172"/>
      <c r="P469" s="186"/>
    </row>
    <row r="470" spans="1:16" ht="25.5" customHeight="1" x14ac:dyDescent="0.25">
      <c r="A470" s="224" t="s">
        <v>529</v>
      </c>
      <c r="B470" s="229" t="s">
        <v>535</v>
      </c>
      <c r="C470" s="230" t="s">
        <v>11</v>
      </c>
      <c r="D470" s="231" t="s">
        <v>18</v>
      </c>
      <c r="E470" s="231" t="s">
        <v>21</v>
      </c>
      <c r="F470" s="232" t="s">
        <v>483</v>
      </c>
      <c r="G470" s="233" t="s">
        <v>616</v>
      </c>
      <c r="H470" s="233" t="s">
        <v>178</v>
      </c>
      <c r="I470" s="242"/>
      <c r="J470" s="236">
        <v>0.05</v>
      </c>
      <c r="K470" s="236"/>
      <c r="L470" s="236"/>
      <c r="M470" s="172">
        <f t="shared" si="10"/>
        <v>0.05</v>
      </c>
      <c r="O470" s="172"/>
      <c r="P470" s="186"/>
    </row>
    <row r="471" spans="1:16" ht="25.5" customHeight="1" x14ac:dyDescent="0.25">
      <c r="A471" s="224" t="s">
        <v>529</v>
      </c>
      <c r="B471" s="229" t="s">
        <v>535</v>
      </c>
      <c r="C471" s="230" t="s">
        <v>11</v>
      </c>
      <c r="D471" s="231" t="s">
        <v>466</v>
      </c>
      <c r="E471" s="231" t="s">
        <v>13</v>
      </c>
      <c r="F471" s="233" t="s">
        <v>467</v>
      </c>
      <c r="G471" s="233" t="s">
        <v>470</v>
      </c>
      <c r="H471" s="233" t="s">
        <v>226</v>
      </c>
      <c r="I471" s="242"/>
      <c r="J471" s="236"/>
      <c r="K471" s="236">
        <v>0.05</v>
      </c>
      <c r="L471" s="236"/>
      <c r="M471" s="172">
        <f t="shared" si="10"/>
        <v>0.05</v>
      </c>
      <c r="O471" s="172"/>
      <c r="P471" s="186"/>
    </row>
    <row r="472" spans="1:16" ht="25.5" customHeight="1" x14ac:dyDescent="0.25">
      <c r="A472" s="224" t="s">
        <v>529</v>
      </c>
      <c r="B472" s="229" t="s">
        <v>535</v>
      </c>
      <c r="C472" s="230" t="s">
        <v>11</v>
      </c>
      <c r="D472" s="231" t="s">
        <v>98</v>
      </c>
      <c r="E472" s="231" t="s">
        <v>13</v>
      </c>
      <c r="F472" s="232" t="s">
        <v>142</v>
      </c>
      <c r="G472" s="233" t="s">
        <v>560</v>
      </c>
      <c r="H472" s="233" t="s">
        <v>226</v>
      </c>
      <c r="I472" s="242"/>
      <c r="J472" s="236"/>
      <c r="K472" s="236">
        <v>0.15</v>
      </c>
      <c r="L472" s="236"/>
      <c r="M472" s="172">
        <f t="shared" si="10"/>
        <v>0.15</v>
      </c>
      <c r="O472" s="172"/>
      <c r="P472" s="186"/>
    </row>
    <row r="473" spans="1:16" ht="25.5" customHeight="1" x14ac:dyDescent="0.25">
      <c r="A473" s="224" t="s">
        <v>529</v>
      </c>
      <c r="B473" s="229" t="s">
        <v>535</v>
      </c>
      <c r="C473" s="230" t="s">
        <v>11</v>
      </c>
      <c r="D473" s="279" t="s">
        <v>98</v>
      </c>
      <c r="E473" s="230" t="s">
        <v>25</v>
      </c>
      <c r="F473" s="232" t="s">
        <v>193</v>
      </c>
      <c r="G473" s="249" t="s">
        <v>148</v>
      </c>
      <c r="H473" s="233" t="s">
        <v>226</v>
      </c>
      <c r="I473" s="265"/>
      <c r="J473" s="266"/>
      <c r="K473" s="266">
        <v>0.15</v>
      </c>
      <c r="L473" s="266"/>
      <c r="M473" s="176">
        <f t="shared" si="10"/>
        <v>0.15</v>
      </c>
      <c r="O473" s="172"/>
      <c r="P473" s="186"/>
    </row>
    <row r="474" spans="1:16" ht="25" customHeight="1" x14ac:dyDescent="0.25">
      <c r="A474" s="224" t="s">
        <v>529</v>
      </c>
      <c r="B474" s="229" t="s">
        <v>535</v>
      </c>
      <c r="C474" s="243" t="s">
        <v>11</v>
      </c>
      <c r="D474" s="244" t="s">
        <v>849</v>
      </c>
      <c r="E474" s="243" t="s">
        <v>13</v>
      </c>
      <c r="F474" s="232" t="s">
        <v>850</v>
      </c>
      <c r="G474" s="408" t="s">
        <v>862</v>
      </c>
      <c r="H474" s="233" t="s">
        <v>226</v>
      </c>
      <c r="I474" s="405"/>
      <c r="J474" s="406"/>
      <c r="K474" s="406">
        <v>0.1</v>
      </c>
      <c r="L474" s="406"/>
      <c r="M474" s="407">
        <f>SUM(I474:L474)</f>
        <v>0.1</v>
      </c>
      <c r="O474" s="172"/>
      <c r="P474" s="186"/>
    </row>
    <row r="475" spans="1:16" ht="25" customHeight="1" x14ac:dyDescent="0.25">
      <c r="A475" s="224" t="s">
        <v>529</v>
      </c>
      <c r="B475" s="229" t="s">
        <v>535</v>
      </c>
      <c r="C475" s="243" t="s">
        <v>11</v>
      </c>
      <c r="D475" s="244" t="s">
        <v>27</v>
      </c>
      <c r="E475" s="243" t="s">
        <v>21</v>
      </c>
      <c r="F475" s="232" t="s">
        <v>596</v>
      </c>
      <c r="G475" s="238" t="s">
        <v>811</v>
      </c>
      <c r="H475" s="233" t="s">
        <v>226</v>
      </c>
      <c r="I475" s="239"/>
      <c r="J475" s="338"/>
      <c r="K475" s="338">
        <v>0.2</v>
      </c>
      <c r="L475" s="338"/>
      <c r="M475" s="173">
        <f t="shared" si="10"/>
        <v>0.2</v>
      </c>
      <c r="O475" s="172"/>
      <c r="P475" s="186"/>
    </row>
    <row r="476" spans="1:16" ht="25" customHeight="1" x14ac:dyDescent="0.25">
      <c r="A476" s="224" t="s">
        <v>529</v>
      </c>
      <c r="B476" s="229" t="s">
        <v>535</v>
      </c>
      <c r="C476" s="230" t="s">
        <v>11</v>
      </c>
      <c r="D476" s="230" t="s">
        <v>27</v>
      </c>
      <c r="E476" s="231" t="s">
        <v>21</v>
      </c>
      <c r="F476" s="262" t="s">
        <v>190</v>
      </c>
      <c r="G476" s="233" t="s">
        <v>767</v>
      </c>
      <c r="H476" s="233" t="s">
        <v>150</v>
      </c>
      <c r="I476" s="242">
        <v>0.2</v>
      </c>
      <c r="J476" s="236"/>
      <c r="K476" s="236"/>
      <c r="L476" s="236"/>
      <c r="M476" s="172">
        <f>SUM(I476:L476)</f>
        <v>0.2</v>
      </c>
      <c r="O476" s="172"/>
      <c r="P476" s="186"/>
    </row>
    <row r="477" spans="1:16" ht="25" customHeight="1" x14ac:dyDescent="0.25">
      <c r="A477" s="224" t="s">
        <v>529</v>
      </c>
      <c r="B477" s="229" t="s">
        <v>535</v>
      </c>
      <c r="C477" s="230" t="s">
        <v>11</v>
      </c>
      <c r="D477" s="230" t="s">
        <v>29</v>
      </c>
      <c r="E477" s="231" t="s">
        <v>21</v>
      </c>
      <c r="F477" s="232" t="s">
        <v>31</v>
      </c>
      <c r="G477" s="233" t="s">
        <v>386</v>
      </c>
      <c r="H477" s="233" t="s">
        <v>150</v>
      </c>
      <c r="I477" s="242">
        <v>0.25</v>
      </c>
      <c r="J477" s="236"/>
      <c r="K477" s="236"/>
      <c r="L477" s="236"/>
      <c r="M477" s="172">
        <f>SUM(I477:L477)</f>
        <v>0.25</v>
      </c>
      <c r="O477" s="172"/>
      <c r="P477" s="186"/>
    </row>
    <row r="478" spans="1:16" ht="25" customHeight="1" x14ac:dyDescent="0.25">
      <c r="A478" s="224" t="s">
        <v>529</v>
      </c>
      <c r="B478" s="229" t="s">
        <v>535</v>
      </c>
      <c r="C478" s="230" t="s">
        <v>11</v>
      </c>
      <c r="D478" s="230" t="s">
        <v>29</v>
      </c>
      <c r="E478" s="231" t="s">
        <v>21</v>
      </c>
      <c r="F478" s="232" t="s">
        <v>864</v>
      </c>
      <c r="G478" s="233" t="s">
        <v>866</v>
      </c>
      <c r="H478" s="233" t="s">
        <v>178</v>
      </c>
      <c r="I478" s="242"/>
      <c r="J478" s="382">
        <v>0.05</v>
      </c>
      <c r="K478" s="236"/>
      <c r="L478" s="236"/>
      <c r="M478" s="172">
        <f>SUM(I478:L478)</f>
        <v>0.05</v>
      </c>
      <c r="O478" s="172"/>
      <c r="P478" s="186"/>
    </row>
    <row r="479" spans="1:16" ht="37.5" customHeight="1" x14ac:dyDescent="0.25">
      <c r="A479" s="224" t="s">
        <v>529</v>
      </c>
      <c r="B479" s="229" t="s">
        <v>535</v>
      </c>
      <c r="C479" s="230" t="s">
        <v>11</v>
      </c>
      <c r="D479" s="260" t="s">
        <v>18</v>
      </c>
      <c r="E479" s="283" t="s">
        <v>73</v>
      </c>
      <c r="F479" s="233" t="s">
        <v>370</v>
      </c>
      <c r="G479" s="233" t="s">
        <v>755</v>
      </c>
      <c r="H479" s="233" t="s">
        <v>226</v>
      </c>
      <c r="I479" s="242"/>
      <c r="J479" s="236"/>
      <c r="K479" s="236">
        <v>0.15</v>
      </c>
      <c r="L479" s="236"/>
      <c r="M479" s="172">
        <f>SUM(I479:L479)</f>
        <v>0.15</v>
      </c>
      <c r="O479" s="172"/>
      <c r="P479" s="186"/>
    </row>
    <row r="480" spans="1:16" ht="37.5" customHeight="1" x14ac:dyDescent="0.25">
      <c r="A480" s="224" t="s">
        <v>529</v>
      </c>
      <c r="B480" s="229" t="s">
        <v>535</v>
      </c>
      <c r="C480" s="230" t="s">
        <v>11</v>
      </c>
      <c r="D480" s="260" t="s">
        <v>18</v>
      </c>
      <c r="E480" s="283" t="s">
        <v>73</v>
      </c>
      <c r="F480" s="233" t="s">
        <v>757</v>
      </c>
      <c r="G480" s="233" t="s">
        <v>756</v>
      </c>
      <c r="H480" s="233" t="s">
        <v>226</v>
      </c>
      <c r="I480" s="242"/>
      <c r="J480" s="236"/>
      <c r="K480" s="236">
        <v>0.33</v>
      </c>
      <c r="L480" s="236"/>
      <c r="M480" s="172">
        <f t="shared" si="10"/>
        <v>0.33</v>
      </c>
      <c r="O480" s="172"/>
      <c r="P480" s="186"/>
    </row>
    <row r="481" spans="1:16" ht="37.5" customHeight="1" x14ac:dyDescent="0.25">
      <c r="A481" s="224" t="s">
        <v>529</v>
      </c>
      <c r="B481" s="229" t="s">
        <v>535</v>
      </c>
      <c r="C481" s="230" t="s">
        <v>11</v>
      </c>
      <c r="D481" s="243" t="s">
        <v>358</v>
      </c>
      <c r="E481" s="303" t="s">
        <v>13</v>
      </c>
      <c r="F481" s="233" t="s">
        <v>357</v>
      </c>
      <c r="G481" s="233" t="s">
        <v>758</v>
      </c>
      <c r="H481" s="233" t="s">
        <v>226</v>
      </c>
      <c r="I481" s="242"/>
      <c r="J481" s="236"/>
      <c r="K481" s="236">
        <v>0.6</v>
      </c>
      <c r="L481" s="236"/>
      <c r="M481" s="172">
        <f t="shared" si="10"/>
        <v>0.6</v>
      </c>
      <c r="O481" s="172"/>
      <c r="P481" s="186"/>
    </row>
    <row r="482" spans="1:16" ht="37.5" customHeight="1" x14ac:dyDescent="0.25">
      <c r="A482" s="224" t="s">
        <v>529</v>
      </c>
      <c r="B482" s="229" t="s">
        <v>535</v>
      </c>
      <c r="C482" s="230" t="s">
        <v>11</v>
      </c>
      <c r="D482" s="230" t="s">
        <v>358</v>
      </c>
      <c r="E482" s="303" t="s">
        <v>73</v>
      </c>
      <c r="F482" s="233" t="s">
        <v>359</v>
      </c>
      <c r="G482" s="233" t="s">
        <v>760</v>
      </c>
      <c r="H482" s="233" t="s">
        <v>226</v>
      </c>
      <c r="I482" s="242"/>
      <c r="J482" s="236"/>
      <c r="K482" s="236">
        <v>0.85</v>
      </c>
      <c r="L482" s="236"/>
      <c r="M482" s="172">
        <f t="shared" si="10"/>
        <v>0.85</v>
      </c>
      <c r="O482" s="172"/>
      <c r="P482" s="186"/>
    </row>
    <row r="483" spans="1:16" ht="12.75" customHeight="1" x14ac:dyDescent="0.25">
      <c r="A483" s="224" t="s">
        <v>529</v>
      </c>
      <c r="B483" s="229" t="s">
        <v>535</v>
      </c>
      <c r="C483" s="230" t="s">
        <v>11</v>
      </c>
      <c r="D483" s="231" t="s">
        <v>33</v>
      </c>
      <c r="E483" s="231" t="s">
        <v>25</v>
      </c>
      <c r="F483" s="232" t="s">
        <v>146</v>
      </c>
      <c r="G483" s="233" t="s">
        <v>314</v>
      </c>
      <c r="H483" s="233" t="s">
        <v>150</v>
      </c>
      <c r="I483" s="242">
        <v>0.15</v>
      </c>
      <c r="J483" s="236"/>
      <c r="K483" s="236"/>
      <c r="L483" s="236"/>
      <c r="M483" s="172">
        <f t="shared" si="10"/>
        <v>0.15</v>
      </c>
      <c r="O483" s="172"/>
      <c r="P483" s="186"/>
    </row>
    <row r="484" spans="1:16" ht="25" customHeight="1" x14ac:dyDescent="0.25">
      <c r="A484" s="224" t="s">
        <v>529</v>
      </c>
      <c r="B484" s="314" t="s">
        <v>535</v>
      </c>
      <c r="C484" s="230" t="s">
        <v>11</v>
      </c>
      <c r="D484" s="230" t="s">
        <v>33</v>
      </c>
      <c r="E484" s="231" t="s">
        <v>73</v>
      </c>
      <c r="F484" s="232" t="s">
        <v>731</v>
      </c>
      <c r="G484" s="249" t="s">
        <v>578</v>
      </c>
      <c r="H484" s="233" t="s">
        <v>178</v>
      </c>
      <c r="I484" s="265"/>
      <c r="J484" s="266">
        <v>0.2</v>
      </c>
      <c r="K484" s="266"/>
      <c r="L484" s="266"/>
      <c r="M484" s="176">
        <f>SUM(I484:L484)</f>
        <v>0.2</v>
      </c>
      <c r="O484" s="172"/>
      <c r="P484" s="186"/>
    </row>
    <row r="485" spans="1:16" ht="25" customHeight="1" x14ac:dyDescent="0.25">
      <c r="A485" s="224" t="s">
        <v>529</v>
      </c>
      <c r="B485" s="314" t="s">
        <v>535</v>
      </c>
      <c r="C485" s="230" t="s">
        <v>11</v>
      </c>
      <c r="D485" s="230" t="s">
        <v>33</v>
      </c>
      <c r="E485" s="231" t="s">
        <v>73</v>
      </c>
      <c r="F485" s="232" t="s">
        <v>580</v>
      </c>
      <c r="G485" s="249" t="s">
        <v>729</v>
      </c>
      <c r="H485" s="233" t="s">
        <v>178</v>
      </c>
      <c r="I485" s="265"/>
      <c r="J485" s="266">
        <v>0.15</v>
      </c>
      <c r="K485" s="266"/>
      <c r="L485" s="266"/>
      <c r="M485" s="176">
        <f>SUM(I485:L485)</f>
        <v>0.15</v>
      </c>
      <c r="O485" s="172"/>
      <c r="P485" s="186"/>
    </row>
    <row r="486" spans="1:16" ht="25" customHeight="1" x14ac:dyDescent="0.25">
      <c r="A486" s="224" t="s">
        <v>529</v>
      </c>
      <c r="B486" s="314" t="s">
        <v>535</v>
      </c>
      <c r="C486" s="230" t="s">
        <v>11</v>
      </c>
      <c r="D486" s="230" t="s">
        <v>33</v>
      </c>
      <c r="E486" s="231" t="s">
        <v>73</v>
      </c>
      <c r="F486" s="232" t="s">
        <v>840</v>
      </c>
      <c r="G486" s="249" t="s">
        <v>839</v>
      </c>
      <c r="H486" s="233" t="s">
        <v>226</v>
      </c>
      <c r="I486" s="265"/>
      <c r="J486" s="266"/>
      <c r="K486" s="266">
        <v>0.2</v>
      </c>
      <c r="L486" s="266"/>
      <c r="M486" s="176">
        <f t="shared" si="10"/>
        <v>0.2</v>
      </c>
      <c r="O486" s="172"/>
      <c r="P486" s="186"/>
    </row>
    <row r="487" spans="1:16" ht="37.5" customHeight="1" x14ac:dyDescent="0.25">
      <c r="A487" s="224" t="s">
        <v>529</v>
      </c>
      <c r="B487" s="314" t="s">
        <v>535</v>
      </c>
      <c r="C487" s="230" t="s">
        <v>11</v>
      </c>
      <c r="D487" s="230" t="s">
        <v>33</v>
      </c>
      <c r="E487" s="231" t="s">
        <v>21</v>
      </c>
      <c r="F487" s="261" t="s">
        <v>646</v>
      </c>
      <c r="G487" s="249" t="s">
        <v>727</v>
      </c>
      <c r="H487" s="233" t="s">
        <v>178</v>
      </c>
      <c r="I487" s="265"/>
      <c r="J487" s="266">
        <v>0.4</v>
      </c>
      <c r="K487" s="266"/>
      <c r="L487" s="266"/>
      <c r="M487" s="176">
        <f>SUM(I487:L487)</f>
        <v>0.4</v>
      </c>
      <c r="O487" s="172"/>
      <c r="P487" s="186"/>
    </row>
    <row r="488" spans="1:16" ht="12.5" customHeight="1" x14ac:dyDescent="0.25">
      <c r="A488" s="224" t="s">
        <v>529</v>
      </c>
      <c r="B488" s="314" t="s">
        <v>535</v>
      </c>
      <c r="C488" s="230" t="s">
        <v>11</v>
      </c>
      <c r="D488" s="230" t="s">
        <v>33</v>
      </c>
      <c r="E488" s="231" t="s">
        <v>21</v>
      </c>
      <c r="F488" s="261" t="s">
        <v>833</v>
      </c>
      <c r="G488" s="249" t="s">
        <v>792</v>
      </c>
      <c r="H488" s="233" t="s">
        <v>178</v>
      </c>
      <c r="I488" s="265"/>
      <c r="J488" s="266">
        <v>0.2</v>
      </c>
      <c r="K488" s="266"/>
      <c r="L488" s="266"/>
      <c r="M488" s="176">
        <f t="shared" si="10"/>
        <v>0.2</v>
      </c>
      <c r="O488" s="172"/>
      <c r="P488" s="186"/>
    </row>
    <row r="489" spans="1:16" ht="12.5" customHeight="1" x14ac:dyDescent="0.25">
      <c r="A489" s="224" t="s">
        <v>529</v>
      </c>
      <c r="B489" s="229" t="s">
        <v>535</v>
      </c>
      <c r="C489" s="230" t="s">
        <v>11</v>
      </c>
      <c r="D489" s="231" t="s">
        <v>78</v>
      </c>
      <c r="E489" s="231" t="s">
        <v>13</v>
      </c>
      <c r="F489" s="262" t="s">
        <v>140</v>
      </c>
      <c r="G489" s="238" t="s">
        <v>192</v>
      </c>
      <c r="H489" s="233" t="s">
        <v>226</v>
      </c>
      <c r="I489" s="239"/>
      <c r="J489" s="338"/>
      <c r="K489" s="338">
        <v>0.1</v>
      </c>
      <c r="L489" s="338"/>
      <c r="M489" s="173">
        <f t="shared" si="10"/>
        <v>0.1</v>
      </c>
      <c r="O489" s="173"/>
      <c r="P489" s="187"/>
    </row>
    <row r="490" spans="1:16" ht="25" customHeight="1" x14ac:dyDescent="0.25">
      <c r="A490" s="224" t="s">
        <v>529</v>
      </c>
      <c r="B490" s="229" t="s">
        <v>535</v>
      </c>
      <c r="C490" s="230" t="s">
        <v>11</v>
      </c>
      <c r="D490" s="231" t="s">
        <v>360</v>
      </c>
      <c r="E490" s="231" t="s">
        <v>13</v>
      </c>
      <c r="F490" s="339" t="s">
        <v>361</v>
      </c>
      <c r="G490" s="340" t="s">
        <v>393</v>
      </c>
      <c r="H490" s="233" t="s">
        <v>226</v>
      </c>
      <c r="I490" s="341"/>
      <c r="J490" s="342"/>
      <c r="K490" s="342">
        <v>0.05</v>
      </c>
      <c r="L490" s="342"/>
      <c r="M490" s="343">
        <f t="shared" si="10"/>
        <v>0.05</v>
      </c>
      <c r="O490" s="173"/>
      <c r="P490" s="187"/>
    </row>
    <row r="491" spans="1:16" ht="12.75" customHeight="1" x14ac:dyDescent="0.25">
      <c r="A491" s="224" t="s">
        <v>529</v>
      </c>
      <c r="B491" s="229" t="s">
        <v>535</v>
      </c>
      <c r="C491" s="252" t="s">
        <v>11</v>
      </c>
      <c r="D491" s="253" t="s">
        <v>39</v>
      </c>
      <c r="E491" s="253" t="s">
        <v>40</v>
      </c>
      <c r="F491" s="254" t="s">
        <v>40</v>
      </c>
      <c r="G491" s="255"/>
      <c r="H491" s="256"/>
      <c r="I491" s="174">
        <f>SUM(I465:I490)</f>
        <v>0.6</v>
      </c>
      <c r="J491" s="174">
        <f>SUM(J465:J490)</f>
        <v>1.45</v>
      </c>
      <c r="K491" s="174">
        <f>SUM(K465:K490)</f>
        <v>3.43</v>
      </c>
      <c r="L491" s="174"/>
      <c r="M491" s="175">
        <f t="shared" si="10"/>
        <v>5.48</v>
      </c>
      <c r="O491" s="175"/>
      <c r="P491" s="188"/>
    </row>
    <row r="492" spans="1:16" ht="25" customHeight="1" x14ac:dyDescent="0.25">
      <c r="A492" s="224" t="s">
        <v>529</v>
      </c>
      <c r="B492" s="229" t="s">
        <v>535</v>
      </c>
      <c r="C492" s="231" t="s">
        <v>41</v>
      </c>
      <c r="D492" s="231" t="s">
        <v>132</v>
      </c>
      <c r="E492" s="231" t="s">
        <v>73</v>
      </c>
      <c r="F492" s="232" t="s">
        <v>299</v>
      </c>
      <c r="G492" s="233" t="s">
        <v>635</v>
      </c>
      <c r="H492" s="233" t="s">
        <v>225</v>
      </c>
      <c r="I492" s="242"/>
      <c r="J492" s="236"/>
      <c r="K492" s="236"/>
      <c r="L492" s="236">
        <v>0.75</v>
      </c>
      <c r="M492" s="172">
        <f t="shared" si="10"/>
        <v>0.75</v>
      </c>
      <c r="O492" s="172"/>
      <c r="P492" s="186"/>
    </row>
    <row r="493" spans="1:16" ht="25" customHeight="1" x14ac:dyDescent="0.25">
      <c r="A493" s="224" t="s">
        <v>529</v>
      </c>
      <c r="B493" s="229" t="s">
        <v>535</v>
      </c>
      <c r="C493" s="231" t="s">
        <v>41</v>
      </c>
      <c r="D493" s="231" t="s">
        <v>132</v>
      </c>
      <c r="E493" s="231" t="s">
        <v>21</v>
      </c>
      <c r="F493" s="232" t="s">
        <v>389</v>
      </c>
      <c r="G493" s="233" t="s">
        <v>708</v>
      </c>
      <c r="H493" s="233" t="s">
        <v>225</v>
      </c>
      <c r="I493" s="242"/>
      <c r="J493" s="236"/>
      <c r="K493" s="236"/>
      <c r="L493" s="236">
        <v>0.05</v>
      </c>
      <c r="M493" s="172">
        <f>SUM(I493:L493)</f>
        <v>0.05</v>
      </c>
      <c r="O493" s="172"/>
      <c r="P493" s="186"/>
    </row>
    <row r="494" spans="1:16" ht="25" customHeight="1" x14ac:dyDescent="0.25">
      <c r="A494" s="224" t="s">
        <v>529</v>
      </c>
      <c r="B494" s="229" t="s">
        <v>535</v>
      </c>
      <c r="C494" s="231" t="s">
        <v>41</v>
      </c>
      <c r="D494" s="231" t="s">
        <v>132</v>
      </c>
      <c r="E494" s="231" t="s">
        <v>73</v>
      </c>
      <c r="F494" s="232" t="s">
        <v>161</v>
      </c>
      <c r="G494" s="233" t="s">
        <v>711</v>
      </c>
      <c r="H494" s="233" t="s">
        <v>225</v>
      </c>
      <c r="I494" s="242"/>
      <c r="J494" s="236"/>
      <c r="K494" s="236"/>
      <c r="L494" s="236">
        <v>0.1</v>
      </c>
      <c r="M494" s="172">
        <f>SUM(I494:L494)</f>
        <v>0.1</v>
      </c>
      <c r="O494" s="172"/>
      <c r="P494" s="186"/>
    </row>
    <row r="495" spans="1:16" ht="25.5" customHeight="1" x14ac:dyDescent="0.25">
      <c r="A495" s="224" t="s">
        <v>517</v>
      </c>
      <c r="B495" s="229" t="s">
        <v>535</v>
      </c>
      <c r="C495" s="231" t="s">
        <v>41</v>
      </c>
      <c r="D495" s="231" t="s">
        <v>132</v>
      </c>
      <c r="E495" s="231" t="s">
        <v>73</v>
      </c>
      <c r="F495" s="232" t="s">
        <v>636</v>
      </c>
      <c r="G495" s="233" t="s">
        <v>785</v>
      </c>
      <c r="H495" s="233" t="s">
        <v>225</v>
      </c>
      <c r="I495" s="242"/>
      <c r="J495" s="236"/>
      <c r="K495" s="236"/>
      <c r="L495" s="236">
        <v>0.35</v>
      </c>
      <c r="M495" s="172">
        <f>SUM(I495:L495)</f>
        <v>0.35</v>
      </c>
      <c r="O495" s="172"/>
      <c r="P495" s="186"/>
    </row>
    <row r="496" spans="1:16" ht="25" customHeight="1" x14ac:dyDescent="0.25">
      <c r="A496" s="224" t="s">
        <v>529</v>
      </c>
      <c r="B496" s="229" t="s">
        <v>535</v>
      </c>
      <c r="C496" s="231" t="s">
        <v>41</v>
      </c>
      <c r="D496" s="231" t="s">
        <v>182</v>
      </c>
      <c r="E496" s="231" t="s">
        <v>73</v>
      </c>
      <c r="F496" s="232" t="s">
        <v>184</v>
      </c>
      <c r="G496" s="233" t="s">
        <v>183</v>
      </c>
      <c r="H496" s="233" t="s">
        <v>225</v>
      </c>
      <c r="I496" s="242"/>
      <c r="J496" s="236"/>
      <c r="K496" s="236"/>
      <c r="L496" s="236">
        <v>0.5</v>
      </c>
      <c r="M496" s="172">
        <f t="shared" si="10"/>
        <v>0.5</v>
      </c>
      <c r="O496" s="172"/>
      <c r="P496" s="186"/>
    </row>
    <row r="497" spans="1:16" ht="25" customHeight="1" x14ac:dyDescent="0.25">
      <c r="A497" s="224" t="s">
        <v>529</v>
      </c>
      <c r="B497" s="229" t="s">
        <v>535</v>
      </c>
      <c r="C497" s="281" t="s">
        <v>41</v>
      </c>
      <c r="D497" s="231" t="s">
        <v>109</v>
      </c>
      <c r="E497" s="231" t="s">
        <v>13</v>
      </c>
      <c r="F497" s="232" t="s">
        <v>138</v>
      </c>
      <c r="G497" s="233" t="s">
        <v>169</v>
      </c>
      <c r="H497" s="233" t="s">
        <v>225</v>
      </c>
      <c r="I497" s="242"/>
      <c r="J497" s="236"/>
      <c r="K497" s="236"/>
      <c r="L497" s="236">
        <v>0.2</v>
      </c>
      <c r="M497" s="172">
        <f t="shared" si="10"/>
        <v>0.2</v>
      </c>
      <c r="O497" s="172"/>
      <c r="P497" s="186"/>
    </row>
    <row r="498" spans="1:16" ht="25" customHeight="1" x14ac:dyDescent="0.25">
      <c r="A498" s="224" t="s">
        <v>529</v>
      </c>
      <c r="B498" s="229" t="s">
        <v>535</v>
      </c>
      <c r="C498" s="243" t="s">
        <v>41</v>
      </c>
      <c r="D498" s="231" t="s">
        <v>109</v>
      </c>
      <c r="E498" s="231" t="s">
        <v>13</v>
      </c>
      <c r="F498" s="232" t="s">
        <v>138</v>
      </c>
      <c r="G498" s="233" t="s">
        <v>584</v>
      </c>
      <c r="H498" s="233" t="s">
        <v>225</v>
      </c>
      <c r="I498" s="242"/>
      <c r="J498" s="236"/>
      <c r="K498" s="236"/>
      <c r="L498" s="236">
        <v>0.15</v>
      </c>
      <c r="M498" s="172">
        <f t="shared" si="10"/>
        <v>0.15</v>
      </c>
      <c r="O498" s="172"/>
      <c r="P498" s="186"/>
    </row>
    <row r="499" spans="1:16" ht="62.5" customHeight="1" x14ac:dyDescent="0.25">
      <c r="A499" s="224" t="s">
        <v>529</v>
      </c>
      <c r="B499" s="229" t="s">
        <v>535</v>
      </c>
      <c r="C499" s="230" t="s">
        <v>41</v>
      </c>
      <c r="D499" s="230" t="s">
        <v>109</v>
      </c>
      <c r="E499" s="231" t="s">
        <v>13</v>
      </c>
      <c r="F499" s="232" t="s">
        <v>673</v>
      </c>
      <c r="G499" s="233" t="s">
        <v>149</v>
      </c>
      <c r="H499" s="233" t="s">
        <v>225</v>
      </c>
      <c r="I499" s="242"/>
      <c r="J499" s="236"/>
      <c r="K499" s="236"/>
      <c r="L499" s="236">
        <v>0.2</v>
      </c>
      <c r="M499" s="172">
        <f t="shared" ref="M499:M532" si="11">SUM(I499:L499)</f>
        <v>0.2</v>
      </c>
      <c r="O499" s="172"/>
      <c r="P499" s="186"/>
    </row>
    <row r="500" spans="1:16" ht="25.5" customHeight="1" x14ac:dyDescent="0.25">
      <c r="A500" s="224" t="s">
        <v>529</v>
      </c>
      <c r="B500" s="229" t="s">
        <v>535</v>
      </c>
      <c r="C500" s="230" t="s">
        <v>41</v>
      </c>
      <c r="D500" s="230" t="s">
        <v>109</v>
      </c>
      <c r="E500" s="231" t="s">
        <v>25</v>
      </c>
      <c r="F500" s="232" t="s">
        <v>155</v>
      </c>
      <c r="G500" s="233" t="s">
        <v>317</v>
      </c>
      <c r="H500" s="233" t="s">
        <v>225</v>
      </c>
      <c r="I500" s="242"/>
      <c r="J500" s="236"/>
      <c r="K500" s="236"/>
      <c r="L500" s="236">
        <v>0.15</v>
      </c>
      <c r="M500" s="172">
        <f t="shared" si="11"/>
        <v>0.15</v>
      </c>
      <c r="O500" s="172"/>
      <c r="P500" s="186"/>
    </row>
    <row r="501" spans="1:16" ht="12.5" customHeight="1" x14ac:dyDescent="0.25">
      <c r="A501" s="224" t="s">
        <v>529</v>
      </c>
      <c r="B501" s="314" t="s">
        <v>535</v>
      </c>
      <c r="C501" s="230" t="s">
        <v>41</v>
      </c>
      <c r="D501" s="306" t="s">
        <v>42</v>
      </c>
      <c r="E501" s="283" t="s">
        <v>73</v>
      </c>
      <c r="F501" s="307" t="s">
        <v>738</v>
      </c>
      <c r="G501" s="233" t="s">
        <v>739</v>
      </c>
      <c r="H501" s="233" t="s">
        <v>225</v>
      </c>
      <c r="I501" s="242"/>
      <c r="J501" s="236"/>
      <c r="K501" s="236"/>
      <c r="L501" s="236">
        <v>0.2</v>
      </c>
      <c r="M501" s="172">
        <f>SUM(I501:L501)</f>
        <v>0.2</v>
      </c>
      <c r="O501" s="172"/>
      <c r="P501" s="186"/>
    </row>
    <row r="502" spans="1:16" ht="12.5" customHeight="1" x14ac:dyDescent="0.25">
      <c r="A502" s="224" t="s">
        <v>529</v>
      </c>
      <c r="B502" s="314" t="s">
        <v>535</v>
      </c>
      <c r="C502" s="230" t="s">
        <v>41</v>
      </c>
      <c r="D502" s="306" t="s">
        <v>42</v>
      </c>
      <c r="E502" s="283" t="s">
        <v>73</v>
      </c>
      <c r="F502" s="307" t="s">
        <v>740</v>
      </c>
      <c r="G502" s="233" t="s">
        <v>741</v>
      </c>
      <c r="H502" s="233" t="s">
        <v>225</v>
      </c>
      <c r="I502" s="242"/>
      <c r="J502" s="236"/>
      <c r="K502" s="236"/>
      <c r="L502" s="236">
        <v>0.2</v>
      </c>
      <c r="M502" s="172">
        <f>SUM(I502:L502)</f>
        <v>0.2</v>
      </c>
      <c r="O502" s="172"/>
      <c r="P502" s="186"/>
    </row>
    <row r="503" spans="1:16" ht="25" customHeight="1" x14ac:dyDescent="0.25">
      <c r="A503" s="224" t="s">
        <v>529</v>
      </c>
      <c r="B503" s="314" t="s">
        <v>535</v>
      </c>
      <c r="C503" s="230" t="s">
        <v>41</v>
      </c>
      <c r="D503" s="306" t="s">
        <v>42</v>
      </c>
      <c r="E503" s="283" t="s">
        <v>25</v>
      </c>
      <c r="F503" s="409" t="s">
        <v>869</v>
      </c>
      <c r="G503" s="233" t="s">
        <v>868</v>
      </c>
      <c r="H503" s="233" t="s">
        <v>225</v>
      </c>
      <c r="I503" s="242"/>
      <c r="J503" s="236"/>
      <c r="K503" s="236"/>
      <c r="L503" s="382">
        <v>0.1</v>
      </c>
      <c r="M503" s="172">
        <f t="shared" si="11"/>
        <v>0.1</v>
      </c>
      <c r="O503" s="172"/>
      <c r="P503" s="186"/>
    </row>
    <row r="504" spans="1:16" ht="50" customHeight="1" x14ac:dyDescent="0.25">
      <c r="A504" s="224" t="s">
        <v>529</v>
      </c>
      <c r="B504" s="229" t="s">
        <v>535</v>
      </c>
      <c r="C504" s="230" t="s">
        <v>41</v>
      </c>
      <c r="D504" s="260" t="s">
        <v>195</v>
      </c>
      <c r="E504" s="273" t="s">
        <v>21</v>
      </c>
      <c r="F504" s="233" t="s">
        <v>743</v>
      </c>
      <c r="G504" s="233" t="s">
        <v>830</v>
      </c>
      <c r="H504" s="233" t="s">
        <v>225</v>
      </c>
      <c r="I504" s="242"/>
      <c r="J504" s="236"/>
      <c r="K504" s="236"/>
      <c r="L504" s="382">
        <v>0.5</v>
      </c>
      <c r="M504" s="172">
        <f t="shared" si="11"/>
        <v>0.5</v>
      </c>
      <c r="O504" s="172"/>
      <c r="P504" s="186"/>
    </row>
    <row r="505" spans="1:16" ht="37.5" customHeight="1" x14ac:dyDescent="0.25">
      <c r="A505" s="224" t="s">
        <v>529</v>
      </c>
      <c r="B505" s="229" t="s">
        <v>535</v>
      </c>
      <c r="C505" s="230" t="s">
        <v>41</v>
      </c>
      <c r="D505" s="260" t="s">
        <v>195</v>
      </c>
      <c r="E505" s="273" t="s">
        <v>73</v>
      </c>
      <c r="F505" s="233" t="s">
        <v>472</v>
      </c>
      <c r="G505" s="233" t="s">
        <v>831</v>
      </c>
      <c r="H505" s="233" t="s">
        <v>225</v>
      </c>
      <c r="I505" s="242"/>
      <c r="J505" s="236"/>
      <c r="K505" s="236"/>
      <c r="L505" s="382">
        <v>0.9</v>
      </c>
      <c r="M505" s="172">
        <f t="shared" si="11"/>
        <v>0.9</v>
      </c>
      <c r="O505" s="172"/>
      <c r="P505" s="186"/>
    </row>
    <row r="506" spans="1:16" ht="25.5" customHeight="1" x14ac:dyDescent="0.25">
      <c r="A506" s="224" t="s">
        <v>529</v>
      </c>
      <c r="B506" s="229" t="s">
        <v>535</v>
      </c>
      <c r="C506" s="230" t="s">
        <v>41</v>
      </c>
      <c r="D506" s="260" t="s">
        <v>195</v>
      </c>
      <c r="E506" s="273" t="s">
        <v>73</v>
      </c>
      <c r="F506" s="233" t="s">
        <v>471</v>
      </c>
      <c r="G506" s="233" t="s">
        <v>746</v>
      </c>
      <c r="H506" s="233" t="s">
        <v>225</v>
      </c>
      <c r="I506" s="242"/>
      <c r="J506" s="236"/>
      <c r="K506" s="236"/>
      <c r="L506" s="236">
        <v>0.9</v>
      </c>
      <c r="M506" s="172">
        <f>SUM(I506:L506)</f>
        <v>0.9</v>
      </c>
      <c r="O506" s="172"/>
      <c r="P506" s="186"/>
    </row>
    <row r="507" spans="1:16" ht="25.5" customHeight="1" x14ac:dyDescent="0.25">
      <c r="A507" s="224" t="s">
        <v>529</v>
      </c>
      <c r="B507" s="229" t="s">
        <v>535</v>
      </c>
      <c r="C507" s="230" t="s">
        <v>41</v>
      </c>
      <c r="D507" s="260" t="s">
        <v>54</v>
      </c>
      <c r="E507" s="273" t="s">
        <v>73</v>
      </c>
      <c r="F507" s="233" t="s">
        <v>700</v>
      </c>
      <c r="G507" s="233" t="s">
        <v>701</v>
      </c>
      <c r="H507" s="233" t="s">
        <v>225</v>
      </c>
      <c r="I507" s="242"/>
      <c r="J507" s="236"/>
      <c r="K507" s="236"/>
      <c r="L507" s="236">
        <v>0.2</v>
      </c>
      <c r="M507" s="172">
        <f>SUM(I507:L507)</f>
        <v>0.2</v>
      </c>
      <c r="O507" s="172"/>
      <c r="P507" s="186"/>
    </row>
    <row r="508" spans="1:16" ht="25.5" customHeight="1" x14ac:dyDescent="0.25">
      <c r="A508" s="224" t="s">
        <v>529</v>
      </c>
      <c r="B508" s="229" t="s">
        <v>535</v>
      </c>
      <c r="C508" s="230" t="s">
        <v>41</v>
      </c>
      <c r="D508" s="260" t="s">
        <v>322</v>
      </c>
      <c r="E508" s="273" t="s">
        <v>21</v>
      </c>
      <c r="F508" s="233" t="s">
        <v>651</v>
      </c>
      <c r="G508" s="233" t="s">
        <v>701</v>
      </c>
      <c r="H508" s="233" t="s">
        <v>225</v>
      </c>
      <c r="I508" s="242"/>
      <c r="J508" s="236"/>
      <c r="K508" s="236"/>
      <c r="L508" s="382">
        <v>0.15</v>
      </c>
      <c r="M508" s="172">
        <f t="shared" si="11"/>
        <v>0.15</v>
      </c>
      <c r="O508" s="172"/>
      <c r="P508" s="186"/>
    </row>
    <row r="509" spans="1:16" ht="25.5" customHeight="1" x14ac:dyDescent="0.25">
      <c r="A509" s="224" t="s">
        <v>529</v>
      </c>
      <c r="B509" s="229" t="s">
        <v>535</v>
      </c>
      <c r="C509" s="230" t="s">
        <v>41</v>
      </c>
      <c r="D509" s="260" t="s">
        <v>84</v>
      </c>
      <c r="E509" s="273" t="s">
        <v>21</v>
      </c>
      <c r="F509" s="233" t="s">
        <v>184</v>
      </c>
      <c r="G509" s="233" t="s">
        <v>748</v>
      </c>
      <c r="H509" s="233" t="s">
        <v>225</v>
      </c>
      <c r="I509" s="242"/>
      <c r="J509" s="236"/>
      <c r="K509" s="236"/>
      <c r="L509" s="236">
        <v>0.05</v>
      </c>
      <c r="M509" s="172">
        <f>SUM(I509:L509)</f>
        <v>0.05</v>
      </c>
      <c r="O509" s="172"/>
      <c r="P509" s="186"/>
    </row>
    <row r="510" spans="1:16" ht="25.5" customHeight="1" x14ac:dyDescent="0.25">
      <c r="A510" s="224" t="s">
        <v>529</v>
      </c>
      <c r="B510" s="229" t="s">
        <v>535</v>
      </c>
      <c r="C510" s="230" t="s">
        <v>41</v>
      </c>
      <c r="D510" s="260" t="s">
        <v>84</v>
      </c>
      <c r="E510" s="273" t="s">
        <v>21</v>
      </c>
      <c r="F510" s="233" t="s">
        <v>184</v>
      </c>
      <c r="G510" s="233" t="s">
        <v>749</v>
      </c>
      <c r="H510" s="233" t="s">
        <v>225</v>
      </c>
      <c r="I510" s="242"/>
      <c r="J510" s="236"/>
      <c r="K510" s="236"/>
      <c r="L510" s="236">
        <v>0.1</v>
      </c>
      <c r="M510" s="172">
        <f>SUM(I510:L510)</f>
        <v>0.1</v>
      </c>
      <c r="O510" s="172"/>
      <c r="P510" s="186"/>
    </row>
    <row r="511" spans="1:16" ht="25.5" customHeight="1" x14ac:dyDescent="0.25">
      <c r="A511" s="224" t="s">
        <v>529</v>
      </c>
      <c r="B511" s="229" t="s">
        <v>535</v>
      </c>
      <c r="C511" s="230" t="s">
        <v>41</v>
      </c>
      <c r="D511" s="260" t="s">
        <v>45</v>
      </c>
      <c r="E511" s="273" t="s">
        <v>21</v>
      </c>
      <c r="F511" s="233" t="s">
        <v>720</v>
      </c>
      <c r="G511" s="233" t="s">
        <v>721</v>
      </c>
      <c r="H511" s="233" t="s">
        <v>225</v>
      </c>
      <c r="I511" s="242"/>
      <c r="J511" s="236"/>
      <c r="K511" s="236"/>
      <c r="L511" s="236">
        <v>0.2</v>
      </c>
      <c r="M511" s="172">
        <f t="shared" si="11"/>
        <v>0.2</v>
      </c>
      <c r="O511" s="172"/>
      <c r="P511" s="186"/>
    </row>
    <row r="512" spans="1:16" ht="25.5" customHeight="1" x14ac:dyDescent="0.25">
      <c r="A512" s="224" t="s">
        <v>529</v>
      </c>
      <c r="B512" s="229" t="s">
        <v>535</v>
      </c>
      <c r="C512" s="230" t="s">
        <v>41</v>
      </c>
      <c r="D512" s="260" t="s">
        <v>45</v>
      </c>
      <c r="E512" s="273" t="s">
        <v>73</v>
      </c>
      <c r="F512" s="233" t="s">
        <v>722</v>
      </c>
      <c r="G512" s="233" t="s">
        <v>329</v>
      </c>
      <c r="H512" s="233" t="s">
        <v>225</v>
      </c>
      <c r="I512" s="242"/>
      <c r="J512" s="236"/>
      <c r="K512" s="236"/>
      <c r="L512" s="236">
        <v>0.2</v>
      </c>
      <c r="M512" s="172">
        <f>SUM(I512:L512)</f>
        <v>0.2</v>
      </c>
      <c r="O512" s="172"/>
      <c r="P512" s="186"/>
    </row>
    <row r="513" spans="1:16" ht="12.5" customHeight="1" x14ac:dyDescent="0.25">
      <c r="A513" s="224" t="s">
        <v>529</v>
      </c>
      <c r="B513" s="229" t="s">
        <v>535</v>
      </c>
      <c r="C513" s="230" t="s">
        <v>41</v>
      </c>
      <c r="D513" s="230" t="s">
        <v>43</v>
      </c>
      <c r="E513" s="231" t="s">
        <v>73</v>
      </c>
      <c r="F513" s="232" t="s">
        <v>456</v>
      </c>
      <c r="G513" s="233" t="s">
        <v>690</v>
      </c>
      <c r="H513" s="233" t="s">
        <v>225</v>
      </c>
      <c r="I513" s="242"/>
      <c r="J513" s="236"/>
      <c r="K513" s="236"/>
      <c r="L513" s="236">
        <v>0.1</v>
      </c>
      <c r="M513" s="172">
        <f t="shared" si="11"/>
        <v>0.1</v>
      </c>
      <c r="O513" s="172"/>
      <c r="P513" s="186"/>
    </row>
    <row r="514" spans="1:16" ht="25" customHeight="1" x14ac:dyDescent="0.25">
      <c r="A514" s="224" t="s">
        <v>529</v>
      </c>
      <c r="B514" s="229" t="s">
        <v>535</v>
      </c>
      <c r="C514" s="230" t="s">
        <v>41</v>
      </c>
      <c r="D514" s="230" t="s">
        <v>43</v>
      </c>
      <c r="E514" s="231" t="s">
        <v>73</v>
      </c>
      <c r="F514" s="232" t="s">
        <v>456</v>
      </c>
      <c r="G514" s="233" t="s">
        <v>788</v>
      </c>
      <c r="H514" s="233" t="s">
        <v>225</v>
      </c>
      <c r="I514" s="242"/>
      <c r="J514" s="236"/>
      <c r="K514" s="236"/>
      <c r="L514" s="236">
        <v>0.1</v>
      </c>
      <c r="M514" s="172">
        <f t="shared" si="11"/>
        <v>0.1</v>
      </c>
      <c r="O514" s="172"/>
      <c r="P514" s="186"/>
    </row>
    <row r="515" spans="1:16" ht="25" customHeight="1" x14ac:dyDescent="0.25">
      <c r="A515" s="224" t="s">
        <v>529</v>
      </c>
      <c r="B515" s="229" t="s">
        <v>535</v>
      </c>
      <c r="C515" s="230" t="s">
        <v>41</v>
      </c>
      <c r="D515" s="230" t="s">
        <v>43</v>
      </c>
      <c r="E515" s="231" t="s">
        <v>73</v>
      </c>
      <c r="F515" s="232" t="s">
        <v>353</v>
      </c>
      <c r="G515" s="233" t="s">
        <v>791</v>
      </c>
      <c r="H515" s="233" t="s">
        <v>225</v>
      </c>
      <c r="I515" s="242"/>
      <c r="J515" s="236"/>
      <c r="K515" s="236"/>
      <c r="L515" s="236">
        <v>0.1</v>
      </c>
      <c r="M515" s="172">
        <f t="shared" si="11"/>
        <v>0.1</v>
      </c>
      <c r="O515" s="172"/>
      <c r="P515" s="186"/>
    </row>
    <row r="516" spans="1:16" ht="37.5" customHeight="1" x14ac:dyDescent="0.25">
      <c r="A516" s="224" t="s">
        <v>529</v>
      </c>
      <c r="B516" s="229" t="s">
        <v>535</v>
      </c>
      <c r="C516" s="230" t="s">
        <v>41</v>
      </c>
      <c r="D516" s="230" t="s">
        <v>43</v>
      </c>
      <c r="E516" s="231" t="s">
        <v>73</v>
      </c>
      <c r="F516" s="232" t="s">
        <v>353</v>
      </c>
      <c r="G516" s="233" t="s">
        <v>660</v>
      </c>
      <c r="H516" s="233" t="s">
        <v>225</v>
      </c>
      <c r="I516" s="242"/>
      <c r="J516" s="236"/>
      <c r="K516" s="236"/>
      <c r="L516" s="236">
        <v>0.1</v>
      </c>
      <c r="M516" s="172">
        <f>SUM(I516:L516)</f>
        <v>0.1</v>
      </c>
      <c r="O516" s="172"/>
      <c r="P516" s="186"/>
    </row>
    <row r="517" spans="1:16" ht="27.5" customHeight="1" x14ac:dyDescent="0.25">
      <c r="A517" s="224" t="s">
        <v>529</v>
      </c>
      <c r="B517" s="229" t="s">
        <v>535</v>
      </c>
      <c r="C517" s="230" t="s">
        <v>41</v>
      </c>
      <c r="D517" s="230" t="s">
        <v>43</v>
      </c>
      <c r="E517" s="231" t="s">
        <v>73</v>
      </c>
      <c r="F517" s="232" t="s">
        <v>353</v>
      </c>
      <c r="G517" s="233" t="s">
        <v>661</v>
      </c>
      <c r="H517" s="233" t="s">
        <v>225</v>
      </c>
      <c r="I517" s="242"/>
      <c r="J517" s="236"/>
      <c r="K517" s="236"/>
      <c r="L517" s="236">
        <v>0.1</v>
      </c>
      <c r="M517" s="172">
        <f t="shared" si="11"/>
        <v>0.1</v>
      </c>
      <c r="O517" s="172"/>
      <c r="P517" s="186"/>
    </row>
    <row r="518" spans="1:16" s="181" customFormat="1" ht="27.5" customHeight="1" x14ac:dyDescent="0.25">
      <c r="A518" s="358" t="s">
        <v>529</v>
      </c>
      <c r="B518" s="314" t="s">
        <v>535</v>
      </c>
      <c r="C518" s="230" t="s">
        <v>41</v>
      </c>
      <c r="D518" s="371" t="s">
        <v>43</v>
      </c>
      <c r="E518" s="232" t="s">
        <v>73</v>
      </c>
      <c r="F518" s="232" t="s">
        <v>694</v>
      </c>
      <c r="G518" s="233" t="s">
        <v>690</v>
      </c>
      <c r="H518" s="233" t="s">
        <v>225</v>
      </c>
      <c r="I518" s="242"/>
      <c r="J518" s="245"/>
      <c r="K518" s="245"/>
      <c r="L518" s="245">
        <v>0.1</v>
      </c>
      <c r="M518" s="359">
        <f>SUM(I518:L518)</f>
        <v>0.1</v>
      </c>
      <c r="O518" s="359"/>
      <c r="P518" s="380"/>
    </row>
    <row r="519" spans="1:16" s="181" customFormat="1" ht="27.5" customHeight="1" x14ac:dyDescent="0.25">
      <c r="A519" s="358" t="s">
        <v>529</v>
      </c>
      <c r="B519" s="314" t="s">
        <v>535</v>
      </c>
      <c r="C519" s="230" t="s">
        <v>41</v>
      </c>
      <c r="D519" s="276" t="s">
        <v>302</v>
      </c>
      <c r="E519" s="232" t="s">
        <v>21</v>
      </c>
      <c r="F519" s="232" t="s">
        <v>651</v>
      </c>
      <c r="G519" s="375" t="s">
        <v>701</v>
      </c>
      <c r="H519" s="233" t="s">
        <v>225</v>
      </c>
      <c r="I519" s="242"/>
      <c r="J519" s="245"/>
      <c r="K519" s="245"/>
      <c r="L519" s="383">
        <v>0.15</v>
      </c>
      <c r="M519" s="359">
        <f>SUM(I519:L519)</f>
        <v>0.15</v>
      </c>
      <c r="O519" s="359"/>
      <c r="P519" s="380"/>
    </row>
    <row r="520" spans="1:16" ht="12.5" customHeight="1" x14ac:dyDescent="0.25">
      <c r="A520" s="224" t="s">
        <v>529</v>
      </c>
      <c r="B520" s="229" t="s">
        <v>535</v>
      </c>
      <c r="C520" s="230" t="s">
        <v>41</v>
      </c>
      <c r="D520" s="243" t="s">
        <v>239</v>
      </c>
      <c r="E520" s="231" t="s">
        <v>73</v>
      </c>
      <c r="F520" s="232" t="s">
        <v>575</v>
      </c>
      <c r="G520" s="233" t="s">
        <v>576</v>
      </c>
      <c r="H520" s="233" t="s">
        <v>225</v>
      </c>
      <c r="I520" s="242"/>
      <c r="J520" s="236"/>
      <c r="K520" s="236"/>
      <c r="L520" s="236">
        <v>0.25</v>
      </c>
      <c r="M520" s="172">
        <f t="shared" si="11"/>
        <v>0.25</v>
      </c>
      <c r="O520" s="172"/>
      <c r="P520" s="186"/>
    </row>
    <row r="521" spans="1:16" ht="25" customHeight="1" x14ac:dyDescent="0.25">
      <c r="A521" s="224" t="s">
        <v>529</v>
      </c>
      <c r="B521" s="229" t="s">
        <v>535</v>
      </c>
      <c r="C521" s="230" t="s">
        <v>41</v>
      </c>
      <c r="D521" s="231" t="s">
        <v>120</v>
      </c>
      <c r="E521" s="231" t="s">
        <v>13</v>
      </c>
      <c r="F521" s="232" t="s">
        <v>171</v>
      </c>
      <c r="G521" s="233" t="s">
        <v>650</v>
      </c>
      <c r="H521" s="233" t="s">
        <v>225</v>
      </c>
      <c r="I521" s="242"/>
      <c r="J521" s="236"/>
      <c r="K521" s="236"/>
      <c r="L521" s="236">
        <v>0.25</v>
      </c>
      <c r="M521" s="172">
        <f>SUM(I521:L521)</f>
        <v>0.25</v>
      </c>
      <c r="O521" s="172"/>
      <c r="P521" s="186"/>
    </row>
    <row r="522" spans="1:16" ht="25" customHeight="1" x14ac:dyDescent="0.25">
      <c r="A522" s="224" t="s">
        <v>529</v>
      </c>
      <c r="B522" s="229" t="s">
        <v>535</v>
      </c>
      <c r="C522" s="230" t="s">
        <v>41</v>
      </c>
      <c r="D522" s="231" t="s">
        <v>120</v>
      </c>
      <c r="E522" s="231" t="s">
        <v>73</v>
      </c>
      <c r="F522" s="232" t="s">
        <v>765</v>
      </c>
      <c r="G522" s="233" t="s">
        <v>764</v>
      </c>
      <c r="H522" s="233" t="s">
        <v>225</v>
      </c>
      <c r="I522" s="242"/>
      <c r="J522" s="236"/>
      <c r="K522" s="236"/>
      <c r="L522" s="236">
        <v>0.1</v>
      </c>
      <c r="M522" s="172">
        <f t="shared" si="11"/>
        <v>0.1</v>
      </c>
      <c r="O522" s="172"/>
      <c r="P522" s="186"/>
    </row>
    <row r="523" spans="1:16" ht="25.5" customHeight="1" x14ac:dyDescent="0.25">
      <c r="A523" s="224" t="s">
        <v>529</v>
      </c>
      <c r="B523" s="229" t="s">
        <v>535</v>
      </c>
      <c r="C523" s="230" t="s">
        <v>41</v>
      </c>
      <c r="D523" s="230" t="s">
        <v>132</v>
      </c>
      <c r="E523" s="231" t="s">
        <v>13</v>
      </c>
      <c r="F523" s="232" t="s">
        <v>181</v>
      </c>
      <c r="G523" s="233" t="s">
        <v>336</v>
      </c>
      <c r="H523" s="233" t="s">
        <v>225</v>
      </c>
      <c r="I523" s="242"/>
      <c r="J523" s="236"/>
      <c r="K523" s="236"/>
      <c r="L523" s="236">
        <v>0.05</v>
      </c>
      <c r="M523" s="172">
        <f t="shared" si="11"/>
        <v>0.05</v>
      </c>
      <c r="O523" s="172"/>
      <c r="P523" s="186"/>
    </row>
    <row r="524" spans="1:16" ht="25" customHeight="1" x14ac:dyDescent="0.25">
      <c r="A524" s="224" t="s">
        <v>529</v>
      </c>
      <c r="B524" s="229" t="s">
        <v>535</v>
      </c>
      <c r="C524" s="230" t="s">
        <v>41</v>
      </c>
      <c r="D524" s="230" t="s">
        <v>132</v>
      </c>
      <c r="E524" s="231" t="s">
        <v>13</v>
      </c>
      <c r="F524" s="232" t="s">
        <v>181</v>
      </c>
      <c r="G524" s="233" t="s">
        <v>337</v>
      </c>
      <c r="H524" s="233" t="s">
        <v>225</v>
      </c>
      <c r="I524" s="242"/>
      <c r="J524" s="236"/>
      <c r="K524" s="236"/>
      <c r="L524" s="236">
        <v>0.1</v>
      </c>
      <c r="M524" s="172">
        <f t="shared" si="11"/>
        <v>0.1</v>
      </c>
      <c r="O524" s="172"/>
      <c r="P524" s="186"/>
    </row>
    <row r="525" spans="1:16" ht="12.75" customHeight="1" x14ac:dyDescent="0.25">
      <c r="A525" s="224" t="s">
        <v>529</v>
      </c>
      <c r="B525" s="229" t="s">
        <v>535</v>
      </c>
      <c r="C525" s="252" t="s">
        <v>41</v>
      </c>
      <c r="D525" s="253" t="s">
        <v>59</v>
      </c>
      <c r="E525" s="253"/>
      <c r="F525" s="254" t="s">
        <v>40</v>
      </c>
      <c r="G525" s="255"/>
      <c r="H525" s="256"/>
      <c r="I525" s="257"/>
      <c r="J525" s="174"/>
      <c r="K525" s="174"/>
      <c r="L525" s="174">
        <f>SUM(L492:L524)</f>
        <v>7.6499999999999986</v>
      </c>
      <c r="M525" s="175">
        <f t="shared" si="11"/>
        <v>7.6499999999999986</v>
      </c>
      <c r="O525" s="175"/>
      <c r="P525" s="188"/>
    </row>
    <row r="526" spans="1:16" ht="12.75" customHeight="1" x14ac:dyDescent="0.25">
      <c r="A526" s="224" t="s">
        <v>529</v>
      </c>
      <c r="B526" s="267" t="s">
        <v>535</v>
      </c>
      <c r="C526" s="295" t="s">
        <v>60</v>
      </c>
      <c r="D526" s="268" t="s">
        <v>40</v>
      </c>
      <c r="E526" s="268" t="s">
        <v>40</v>
      </c>
      <c r="F526" s="254" t="s">
        <v>40</v>
      </c>
      <c r="G526" s="255"/>
      <c r="H526" s="269"/>
      <c r="I526" s="270">
        <f>I491</f>
        <v>0.6</v>
      </c>
      <c r="J526" s="271">
        <f>J491</f>
        <v>1.45</v>
      </c>
      <c r="K526" s="271">
        <f>K491</f>
        <v>3.43</v>
      </c>
      <c r="L526" s="271">
        <f>L525</f>
        <v>7.6499999999999986</v>
      </c>
      <c r="M526" s="272">
        <f t="shared" si="11"/>
        <v>13.129999999999999</v>
      </c>
      <c r="O526" s="189"/>
      <c r="P526" s="190"/>
    </row>
    <row r="527" spans="1:16" s="163" customFormat="1" ht="25" customHeight="1" x14ac:dyDescent="0.25">
      <c r="A527" s="224" t="s">
        <v>529</v>
      </c>
      <c r="B527" s="325" t="s">
        <v>536</v>
      </c>
      <c r="C527" s="243" t="s">
        <v>11</v>
      </c>
      <c r="D527" s="248" t="s">
        <v>411</v>
      </c>
      <c r="E527" s="248" t="s">
        <v>21</v>
      </c>
      <c r="F527" s="232" t="s">
        <v>416</v>
      </c>
      <c r="G527" s="233" t="s">
        <v>571</v>
      </c>
      <c r="H527" s="234" t="s">
        <v>226</v>
      </c>
      <c r="I527" s="242"/>
      <c r="J527" s="236"/>
      <c r="K527" s="236">
        <v>0.3</v>
      </c>
      <c r="L527" s="236"/>
      <c r="M527" s="172">
        <f t="shared" si="11"/>
        <v>0.3</v>
      </c>
      <c r="O527" s="161"/>
      <c r="P527" s="162"/>
    </row>
    <row r="528" spans="1:16" ht="12.75" customHeight="1" x14ac:dyDescent="0.25">
      <c r="A528" s="224" t="s">
        <v>529</v>
      </c>
      <c r="B528" s="229" t="s">
        <v>536</v>
      </c>
      <c r="C528" s="252" t="s">
        <v>11</v>
      </c>
      <c r="D528" s="253" t="s">
        <v>39</v>
      </c>
      <c r="E528" s="253" t="s">
        <v>40</v>
      </c>
      <c r="F528" s="254" t="s">
        <v>40</v>
      </c>
      <c r="G528" s="254"/>
      <c r="H528" s="344"/>
      <c r="I528" s="312">
        <f>SUM(I527)</f>
        <v>0</v>
      </c>
      <c r="J528" s="285">
        <f>SUM(J527)</f>
        <v>0</v>
      </c>
      <c r="K528" s="285">
        <f>SUM(K527)</f>
        <v>0.3</v>
      </c>
      <c r="L528" s="174"/>
      <c r="M528" s="175">
        <f t="shared" si="11"/>
        <v>0.3</v>
      </c>
      <c r="O528" s="175"/>
      <c r="P528" s="188"/>
    </row>
    <row r="529" spans="1:17" s="163" customFormat="1" ht="25" customHeight="1" x14ac:dyDescent="0.25">
      <c r="A529" s="224" t="s">
        <v>529</v>
      </c>
      <c r="B529" s="325" t="s">
        <v>536</v>
      </c>
      <c r="C529" s="243" t="s">
        <v>11</v>
      </c>
      <c r="D529" s="248"/>
      <c r="E529" s="248"/>
      <c r="F529" s="232"/>
      <c r="G529" s="233"/>
      <c r="H529" s="234"/>
      <c r="I529" s="242"/>
      <c r="J529" s="236"/>
      <c r="K529" s="236"/>
      <c r="L529" s="236"/>
      <c r="M529" s="172">
        <f>SUM(I529:L529)</f>
        <v>0</v>
      </c>
      <c r="O529" s="161"/>
      <c r="P529" s="162"/>
    </row>
    <row r="530" spans="1:17" ht="12.75" customHeight="1" x14ac:dyDescent="0.25">
      <c r="A530" s="224" t="s">
        <v>529</v>
      </c>
      <c r="B530" s="229" t="s">
        <v>536</v>
      </c>
      <c r="C530" s="252" t="s">
        <v>41</v>
      </c>
      <c r="D530" s="253" t="s">
        <v>59</v>
      </c>
      <c r="E530" s="253" t="s">
        <v>40</v>
      </c>
      <c r="F530" s="254" t="s">
        <v>40</v>
      </c>
      <c r="G530" s="254"/>
      <c r="H530" s="344"/>
      <c r="I530" s="257"/>
      <c r="J530" s="174"/>
      <c r="K530" s="174"/>
      <c r="L530" s="174">
        <f>SUM(L529)</f>
        <v>0</v>
      </c>
      <c r="M530" s="175">
        <f t="shared" si="11"/>
        <v>0</v>
      </c>
      <c r="O530" s="175"/>
      <c r="P530" s="188"/>
    </row>
    <row r="531" spans="1:17" ht="12.75" customHeight="1" x14ac:dyDescent="0.25">
      <c r="A531" s="224" t="s">
        <v>529</v>
      </c>
      <c r="B531" s="267" t="s">
        <v>536</v>
      </c>
      <c r="C531" s="345" t="s">
        <v>60</v>
      </c>
      <c r="D531" s="294" t="s">
        <v>40</v>
      </c>
      <c r="E531" s="295" t="s">
        <v>40</v>
      </c>
      <c r="F531" s="254" t="s">
        <v>40</v>
      </c>
      <c r="G531" s="254"/>
      <c r="H531" s="346"/>
      <c r="I531" s="347">
        <f>I528</f>
        <v>0</v>
      </c>
      <c r="J531" s="271">
        <f>J528</f>
        <v>0</v>
      </c>
      <c r="K531" s="271">
        <f>K528</f>
        <v>0.3</v>
      </c>
      <c r="L531" s="271">
        <f>L530</f>
        <v>0</v>
      </c>
      <c r="M531" s="272">
        <f t="shared" si="11"/>
        <v>0.3</v>
      </c>
      <c r="O531" s="189"/>
      <c r="P531" s="190"/>
    </row>
    <row r="532" spans="1:17" s="163" customFormat="1" ht="25.5" customHeight="1" x14ac:dyDescent="0.25">
      <c r="A532" s="224" t="s">
        <v>529</v>
      </c>
      <c r="B532" s="229" t="s">
        <v>537</v>
      </c>
      <c r="C532" s="243" t="s">
        <v>11</v>
      </c>
      <c r="D532" s="243" t="s">
        <v>29</v>
      </c>
      <c r="E532" s="243" t="s">
        <v>87</v>
      </c>
      <c r="F532" s="232" t="s">
        <v>538</v>
      </c>
      <c r="G532" s="233" t="s">
        <v>204</v>
      </c>
      <c r="H532" s="233" t="s">
        <v>150</v>
      </c>
      <c r="I532" s="242">
        <v>0.75</v>
      </c>
      <c r="J532" s="236"/>
      <c r="K532" s="236"/>
      <c r="L532" s="236"/>
      <c r="M532" s="172">
        <f t="shared" si="11"/>
        <v>0.75</v>
      </c>
      <c r="O532" s="161"/>
      <c r="P532" s="162"/>
    </row>
    <row r="533" spans="1:17" ht="25" customHeight="1" x14ac:dyDescent="0.25">
      <c r="A533" s="224" t="s">
        <v>529</v>
      </c>
      <c r="B533" s="229" t="s">
        <v>537</v>
      </c>
      <c r="C533" s="252" t="s">
        <v>11</v>
      </c>
      <c r="D533" s="253" t="s">
        <v>39</v>
      </c>
      <c r="E533" s="253" t="s">
        <v>40</v>
      </c>
      <c r="F533" s="254" t="s">
        <v>40</v>
      </c>
      <c r="G533" s="254"/>
      <c r="H533" s="344"/>
      <c r="I533" s="312">
        <f>I532</f>
        <v>0.75</v>
      </c>
      <c r="J533" s="285">
        <f>J532</f>
        <v>0</v>
      </c>
      <c r="K533" s="285">
        <f>K532</f>
        <v>0</v>
      </c>
      <c r="L533" s="174"/>
      <c r="M533" s="175">
        <f t="shared" ref="M533:M565" si="12">SUM(I533:L533)</f>
        <v>0.75</v>
      </c>
      <c r="O533" s="175"/>
      <c r="P533" s="188"/>
    </row>
    <row r="534" spans="1:17" s="163" customFormat="1" ht="25.5" customHeight="1" x14ac:dyDescent="0.25">
      <c r="A534" s="224" t="s">
        <v>529</v>
      </c>
      <c r="B534" s="229" t="s">
        <v>537</v>
      </c>
      <c r="C534" s="243" t="s">
        <v>41</v>
      </c>
      <c r="D534" s="243"/>
      <c r="E534" s="243"/>
      <c r="F534" s="232"/>
      <c r="G534" s="233"/>
      <c r="H534" s="233"/>
      <c r="I534" s="242"/>
      <c r="J534" s="236"/>
      <c r="K534" s="236"/>
      <c r="L534" s="236"/>
      <c r="M534" s="172">
        <f t="shared" si="12"/>
        <v>0</v>
      </c>
      <c r="O534" s="161"/>
      <c r="P534" s="162"/>
    </row>
    <row r="535" spans="1:17" ht="25" customHeight="1" x14ac:dyDescent="0.25">
      <c r="A535" s="224" t="s">
        <v>529</v>
      </c>
      <c r="B535" s="229" t="s">
        <v>537</v>
      </c>
      <c r="C535" s="252" t="s">
        <v>41</v>
      </c>
      <c r="D535" s="253" t="s">
        <v>59</v>
      </c>
      <c r="E535" s="253" t="s">
        <v>40</v>
      </c>
      <c r="F535" s="254" t="s">
        <v>40</v>
      </c>
      <c r="G535" s="254"/>
      <c r="H535" s="344"/>
      <c r="I535" s="257"/>
      <c r="J535" s="174"/>
      <c r="K535" s="174"/>
      <c r="L535" s="174">
        <f>SUM(L534)</f>
        <v>0</v>
      </c>
      <c r="M535" s="175">
        <f t="shared" si="12"/>
        <v>0</v>
      </c>
      <c r="O535" s="175"/>
      <c r="P535" s="188"/>
    </row>
    <row r="536" spans="1:17" ht="26" customHeight="1" x14ac:dyDescent="0.25">
      <c r="A536" s="224" t="s">
        <v>529</v>
      </c>
      <c r="B536" s="267" t="s">
        <v>537</v>
      </c>
      <c r="C536" s="268" t="s">
        <v>60</v>
      </c>
      <c r="D536" s="268" t="s">
        <v>40</v>
      </c>
      <c r="E536" s="268" t="s">
        <v>40</v>
      </c>
      <c r="F536" s="254" t="s">
        <v>40</v>
      </c>
      <c r="G536" s="254"/>
      <c r="H536" s="346"/>
      <c r="I536" s="347">
        <f>I533</f>
        <v>0.75</v>
      </c>
      <c r="J536" s="271">
        <f>J533</f>
        <v>0</v>
      </c>
      <c r="K536" s="271">
        <f>K533</f>
        <v>0</v>
      </c>
      <c r="L536" s="271">
        <f>L535</f>
        <v>0</v>
      </c>
      <c r="M536" s="272">
        <f t="shared" si="12"/>
        <v>0.75</v>
      </c>
      <c r="O536" s="189"/>
      <c r="P536" s="190"/>
    </row>
    <row r="537" spans="1:17" ht="19.5" customHeight="1" x14ac:dyDescent="0.25">
      <c r="A537" s="225" t="s">
        <v>529</v>
      </c>
      <c r="B537" s="348" t="s">
        <v>80</v>
      </c>
      <c r="C537" s="288" t="s">
        <v>40</v>
      </c>
      <c r="D537" s="288" t="s">
        <v>40</v>
      </c>
      <c r="E537" s="288" t="s">
        <v>40</v>
      </c>
      <c r="F537" s="254" t="s">
        <v>40</v>
      </c>
      <c r="G537" s="254"/>
      <c r="H537" s="349"/>
      <c r="I537" s="290">
        <f>SUMIF($C$413:$C$536,"WBS L3 Total",I$413:I$536)</f>
        <v>4.0500000000000007</v>
      </c>
      <c r="J537" s="291">
        <f>SUMIF($C$413:$C$536,"WBS L3 Total",J$413:J$536)</f>
        <v>1.9</v>
      </c>
      <c r="K537" s="291">
        <f>SUMIF($C$413:$C$536,"WBS L3 Total",K$413:K$536)</f>
        <v>5.9300000000000006</v>
      </c>
      <c r="L537" s="291">
        <f>SUMIF($C$413:$C$536,"WBS L3 Total",L$413:L$536)</f>
        <v>11.149999999999999</v>
      </c>
      <c r="M537" s="177">
        <f t="shared" si="12"/>
        <v>23.03</v>
      </c>
      <c r="O537" s="177"/>
      <c r="P537" s="192"/>
    </row>
    <row r="538" spans="1:17" s="163" customFormat="1" ht="25" customHeight="1" x14ac:dyDescent="0.25">
      <c r="A538" s="224" t="s">
        <v>517</v>
      </c>
      <c r="B538" s="296" t="s">
        <v>518</v>
      </c>
      <c r="C538" s="297" t="s">
        <v>11</v>
      </c>
      <c r="D538" s="231" t="s">
        <v>101</v>
      </c>
      <c r="E538" s="281" t="s">
        <v>13</v>
      </c>
      <c r="F538" s="232" t="s">
        <v>123</v>
      </c>
      <c r="G538" s="233" t="s">
        <v>624</v>
      </c>
      <c r="H538" s="233" t="s">
        <v>226</v>
      </c>
      <c r="I538" s="242"/>
      <c r="J538" s="236"/>
      <c r="K538" s="236">
        <v>0.1</v>
      </c>
      <c r="L538" s="236"/>
      <c r="M538" s="172">
        <f t="shared" si="12"/>
        <v>0.1</v>
      </c>
      <c r="O538" s="161"/>
      <c r="P538" s="162"/>
      <c r="Q538" s="163" t="s">
        <v>154</v>
      </c>
    </row>
    <row r="539" spans="1:17" s="163" customFormat="1" ht="25" customHeight="1" x14ac:dyDescent="0.25">
      <c r="A539" s="224" t="s">
        <v>517</v>
      </c>
      <c r="B539" s="296" t="s">
        <v>518</v>
      </c>
      <c r="C539" s="297" t="s">
        <v>11</v>
      </c>
      <c r="D539" s="231" t="s">
        <v>101</v>
      </c>
      <c r="E539" s="281" t="s">
        <v>73</v>
      </c>
      <c r="F539" s="376" t="s">
        <v>814</v>
      </c>
      <c r="G539" s="233" t="s">
        <v>557</v>
      </c>
      <c r="H539" s="233" t="s">
        <v>178</v>
      </c>
      <c r="I539" s="242"/>
      <c r="J539" s="382">
        <v>0.25</v>
      </c>
      <c r="K539" s="236"/>
      <c r="L539" s="236"/>
      <c r="M539" s="172">
        <f t="shared" si="12"/>
        <v>0.25</v>
      </c>
      <c r="O539" s="161"/>
      <c r="P539" s="162"/>
      <c r="Q539" s="163" t="s">
        <v>154</v>
      </c>
    </row>
    <row r="540" spans="1:17" ht="25" customHeight="1" x14ac:dyDescent="0.25">
      <c r="A540" s="224" t="s">
        <v>517</v>
      </c>
      <c r="B540" s="229" t="s">
        <v>518</v>
      </c>
      <c r="C540" s="230" t="s">
        <v>11</v>
      </c>
      <c r="D540" s="283" t="s">
        <v>430</v>
      </c>
      <c r="E540" s="244" t="s">
        <v>73</v>
      </c>
      <c r="F540" s="233" t="s">
        <v>484</v>
      </c>
      <c r="G540" s="233" t="s">
        <v>615</v>
      </c>
      <c r="H540" s="233" t="s">
        <v>226</v>
      </c>
      <c r="I540" s="242"/>
      <c r="J540" s="236"/>
      <c r="K540" s="236">
        <v>0.15</v>
      </c>
      <c r="L540" s="236"/>
      <c r="M540" s="172">
        <f t="shared" si="12"/>
        <v>0.15</v>
      </c>
      <c r="O540" s="172"/>
      <c r="P540" s="186"/>
    </row>
    <row r="541" spans="1:17" ht="37.5" customHeight="1" x14ac:dyDescent="0.25">
      <c r="A541" s="224" t="s">
        <v>517</v>
      </c>
      <c r="B541" s="229" t="s">
        <v>518</v>
      </c>
      <c r="C541" s="230" t="s">
        <v>11</v>
      </c>
      <c r="D541" s="283" t="s">
        <v>343</v>
      </c>
      <c r="E541" s="303" t="s">
        <v>73</v>
      </c>
      <c r="F541" s="232" t="s">
        <v>390</v>
      </c>
      <c r="G541" s="233" t="s">
        <v>465</v>
      </c>
      <c r="H541" s="233" t="s">
        <v>226</v>
      </c>
      <c r="I541" s="242"/>
      <c r="J541" s="236"/>
      <c r="K541" s="236">
        <v>0.25</v>
      </c>
      <c r="L541" s="236"/>
      <c r="M541" s="172">
        <f t="shared" si="12"/>
        <v>0.25</v>
      </c>
      <c r="O541" s="172"/>
      <c r="P541" s="186"/>
    </row>
    <row r="542" spans="1:17" ht="12.5" customHeight="1" x14ac:dyDescent="0.25">
      <c r="A542" s="224" t="s">
        <v>517</v>
      </c>
      <c r="B542" s="229" t="s">
        <v>518</v>
      </c>
      <c r="C542" s="230" t="s">
        <v>11</v>
      </c>
      <c r="D542" s="243" t="s">
        <v>33</v>
      </c>
      <c r="E542" s="230" t="s">
        <v>25</v>
      </c>
      <c r="F542" s="232" t="s">
        <v>91</v>
      </c>
      <c r="G542" s="233" t="s">
        <v>200</v>
      </c>
      <c r="H542" s="233" t="s">
        <v>150</v>
      </c>
      <c r="I542" s="242">
        <v>0.4</v>
      </c>
      <c r="J542" s="236"/>
      <c r="K542" s="236"/>
      <c r="L542" s="236"/>
      <c r="M542" s="172">
        <f t="shared" si="12"/>
        <v>0.4</v>
      </c>
      <c r="O542" s="172"/>
      <c r="P542" s="186"/>
    </row>
    <row r="543" spans="1:17" ht="24" customHeight="1" x14ac:dyDescent="0.25">
      <c r="A543" s="224" t="s">
        <v>517</v>
      </c>
      <c r="B543" s="229" t="s">
        <v>518</v>
      </c>
      <c r="C543" s="230" t="s">
        <v>11</v>
      </c>
      <c r="D543" s="230" t="s">
        <v>33</v>
      </c>
      <c r="E543" s="230" t="s">
        <v>25</v>
      </c>
      <c r="F543" s="232" t="s">
        <v>91</v>
      </c>
      <c r="G543" s="233" t="s">
        <v>233</v>
      </c>
      <c r="H543" s="233" t="s">
        <v>150</v>
      </c>
      <c r="I543" s="242">
        <v>0.4</v>
      </c>
      <c r="J543" s="236"/>
      <c r="K543" s="236"/>
      <c r="L543" s="236"/>
      <c r="M543" s="172">
        <f t="shared" si="12"/>
        <v>0.4</v>
      </c>
      <c r="O543" s="172"/>
      <c r="P543" s="186"/>
    </row>
    <row r="544" spans="1:17" ht="25" customHeight="1" x14ac:dyDescent="0.25">
      <c r="A544" s="224" t="s">
        <v>517</v>
      </c>
      <c r="B544" s="229" t="s">
        <v>518</v>
      </c>
      <c r="C544" s="230" t="s">
        <v>11</v>
      </c>
      <c r="D544" s="230" t="s">
        <v>33</v>
      </c>
      <c r="E544" s="230" t="s">
        <v>25</v>
      </c>
      <c r="F544" s="232" t="s">
        <v>351</v>
      </c>
      <c r="G544" s="233" t="s">
        <v>352</v>
      </c>
      <c r="H544" s="233" t="s">
        <v>150</v>
      </c>
      <c r="I544" s="242">
        <v>0.15</v>
      </c>
      <c r="J544" s="236"/>
      <c r="K544" s="236"/>
      <c r="L544" s="236"/>
      <c r="M544" s="172">
        <f t="shared" si="12"/>
        <v>0.15</v>
      </c>
      <c r="O544" s="172"/>
      <c r="P544" s="186"/>
    </row>
    <row r="545" spans="1:17" ht="37.5" customHeight="1" x14ac:dyDescent="0.25">
      <c r="A545" s="224" t="s">
        <v>517</v>
      </c>
      <c r="B545" s="229" t="s">
        <v>518</v>
      </c>
      <c r="C545" s="230" t="s">
        <v>11</v>
      </c>
      <c r="D545" s="230" t="s">
        <v>33</v>
      </c>
      <c r="E545" s="260" t="s">
        <v>443</v>
      </c>
      <c r="F545" s="233" t="s">
        <v>860</v>
      </c>
      <c r="G545" s="233" t="s">
        <v>445</v>
      </c>
      <c r="H545" s="233" t="s">
        <v>150</v>
      </c>
      <c r="I545" s="242">
        <v>0.1</v>
      </c>
      <c r="J545" s="236"/>
      <c r="K545" s="236"/>
      <c r="L545" s="236"/>
      <c r="M545" s="172">
        <f t="shared" si="12"/>
        <v>0.1</v>
      </c>
      <c r="O545" s="172"/>
      <c r="P545" s="186"/>
    </row>
    <row r="546" spans="1:17" ht="25" customHeight="1" x14ac:dyDescent="0.25">
      <c r="A546" s="224" t="s">
        <v>517</v>
      </c>
      <c r="B546" s="229" t="s">
        <v>518</v>
      </c>
      <c r="C546" s="230" t="s">
        <v>11</v>
      </c>
      <c r="D546" s="230" t="s">
        <v>33</v>
      </c>
      <c r="E546" s="243" t="s">
        <v>73</v>
      </c>
      <c r="F546" s="232" t="s">
        <v>488</v>
      </c>
      <c r="G546" s="233" t="s">
        <v>841</v>
      </c>
      <c r="H546" s="233" t="s">
        <v>226</v>
      </c>
      <c r="I546" s="242"/>
      <c r="J546" s="236"/>
      <c r="K546" s="236">
        <v>0.05</v>
      </c>
      <c r="L546" s="236"/>
      <c r="M546" s="172">
        <f t="shared" si="12"/>
        <v>0.05</v>
      </c>
      <c r="O546" s="172"/>
      <c r="P546" s="186"/>
    </row>
    <row r="547" spans="1:17" ht="25" customHeight="1" x14ac:dyDescent="0.25">
      <c r="A547" s="224" t="s">
        <v>517</v>
      </c>
      <c r="B547" s="229" t="s">
        <v>518</v>
      </c>
      <c r="C547" s="230" t="s">
        <v>11</v>
      </c>
      <c r="D547" s="230" t="s">
        <v>33</v>
      </c>
      <c r="E547" s="283" t="s">
        <v>73</v>
      </c>
      <c r="F547" s="232" t="s">
        <v>581</v>
      </c>
      <c r="G547" s="233" t="s">
        <v>730</v>
      </c>
      <c r="H547" s="233" t="s">
        <v>178</v>
      </c>
      <c r="I547" s="242"/>
      <c r="J547" s="236">
        <v>0.3</v>
      </c>
      <c r="K547" s="236"/>
      <c r="L547" s="236"/>
      <c r="M547" s="172">
        <f>SUM(I547:L547)</f>
        <v>0.3</v>
      </c>
      <c r="O547" s="172"/>
      <c r="P547" s="186"/>
    </row>
    <row r="548" spans="1:17" ht="12.5" customHeight="1" x14ac:dyDescent="0.25">
      <c r="A548" s="224" t="s">
        <v>517</v>
      </c>
      <c r="B548" s="229" t="s">
        <v>518</v>
      </c>
      <c r="C548" s="230" t="s">
        <v>11</v>
      </c>
      <c r="D548" s="230" t="s">
        <v>33</v>
      </c>
      <c r="E548" s="283" t="s">
        <v>73</v>
      </c>
      <c r="F548" s="232" t="s">
        <v>732</v>
      </c>
      <c r="G548" s="233" t="s">
        <v>733</v>
      </c>
      <c r="H548" s="233" t="s">
        <v>226</v>
      </c>
      <c r="I548" s="242"/>
      <c r="J548" s="236"/>
      <c r="K548" s="236">
        <v>0.2</v>
      </c>
      <c r="L548" s="236"/>
      <c r="M548" s="172">
        <f t="shared" si="12"/>
        <v>0.2</v>
      </c>
      <c r="O548" s="172"/>
      <c r="P548" s="186"/>
    </row>
    <row r="549" spans="1:17" s="163" customFormat="1" ht="12.5" customHeight="1" x14ac:dyDescent="0.25">
      <c r="A549" s="224" t="s">
        <v>517</v>
      </c>
      <c r="B549" s="229" t="s">
        <v>518</v>
      </c>
      <c r="C549" s="230" t="s">
        <v>11</v>
      </c>
      <c r="D549" s="231" t="s">
        <v>78</v>
      </c>
      <c r="E549" s="231" t="s">
        <v>13</v>
      </c>
      <c r="F549" s="232" t="s">
        <v>140</v>
      </c>
      <c r="G549" s="233" t="s">
        <v>305</v>
      </c>
      <c r="H549" s="233" t="s">
        <v>226</v>
      </c>
      <c r="I549" s="242"/>
      <c r="J549" s="236"/>
      <c r="K549" s="236">
        <v>0.1</v>
      </c>
      <c r="L549" s="236"/>
      <c r="M549" s="172">
        <f t="shared" si="12"/>
        <v>0.1</v>
      </c>
      <c r="O549" s="161"/>
      <c r="P549" s="162"/>
    </row>
    <row r="550" spans="1:17" ht="12.75" customHeight="1" x14ac:dyDescent="0.25">
      <c r="A550" s="224" t="s">
        <v>517</v>
      </c>
      <c r="B550" s="229" t="s">
        <v>518</v>
      </c>
      <c r="C550" s="252" t="s">
        <v>11</v>
      </c>
      <c r="D550" s="253" t="s">
        <v>39</v>
      </c>
      <c r="E550" s="253" t="s">
        <v>40</v>
      </c>
      <c r="F550" s="254" t="s">
        <v>40</v>
      </c>
      <c r="G550" s="255"/>
      <c r="H550" s="256"/>
      <c r="I550" s="257">
        <f>SUM(I538:I549)</f>
        <v>1.05</v>
      </c>
      <c r="J550" s="174">
        <f>SUM(J538:J549)</f>
        <v>0.55000000000000004</v>
      </c>
      <c r="K550" s="174">
        <f>SUM(K538:K549)</f>
        <v>0.85</v>
      </c>
      <c r="L550" s="174"/>
      <c r="M550" s="175">
        <f t="shared" si="12"/>
        <v>2.4500000000000002</v>
      </c>
      <c r="O550" s="175"/>
      <c r="P550" s="188"/>
    </row>
    <row r="551" spans="1:17" ht="25.5" customHeight="1" x14ac:dyDescent="0.25">
      <c r="A551" s="224" t="s">
        <v>517</v>
      </c>
      <c r="B551" s="229" t="s">
        <v>518</v>
      </c>
      <c r="C551" s="231" t="s">
        <v>41</v>
      </c>
      <c r="D551" s="231" t="s">
        <v>132</v>
      </c>
      <c r="E551" s="231" t="s">
        <v>13</v>
      </c>
      <c r="F551" s="232" t="s">
        <v>631</v>
      </c>
      <c r="G551" s="233" t="s">
        <v>632</v>
      </c>
      <c r="H551" s="233" t="s">
        <v>225</v>
      </c>
      <c r="I551" s="242"/>
      <c r="J551" s="236"/>
      <c r="K551" s="236"/>
      <c r="L551" s="236">
        <v>0.1</v>
      </c>
      <c r="M551" s="172">
        <f t="shared" si="12"/>
        <v>0.1</v>
      </c>
      <c r="O551" s="172"/>
      <c r="P551" s="186"/>
    </row>
    <row r="552" spans="1:17" ht="25.5" customHeight="1" x14ac:dyDescent="0.25">
      <c r="A552" s="224" t="s">
        <v>517</v>
      </c>
      <c r="B552" s="229" t="s">
        <v>518</v>
      </c>
      <c r="C552" s="231" t="s">
        <v>41</v>
      </c>
      <c r="D552" s="231" t="s">
        <v>132</v>
      </c>
      <c r="E552" s="231" t="s">
        <v>13</v>
      </c>
      <c r="F552" s="232" t="s">
        <v>784</v>
      </c>
      <c r="G552" s="233" t="s">
        <v>632</v>
      </c>
      <c r="H552" s="233" t="s">
        <v>225</v>
      </c>
      <c r="I552" s="242"/>
      <c r="J552" s="236"/>
      <c r="K552" s="236"/>
      <c r="L552" s="236">
        <v>0.35</v>
      </c>
      <c r="M552" s="172">
        <f>SUM(I552:L552)</f>
        <v>0.35</v>
      </c>
      <c r="O552" s="172"/>
      <c r="P552" s="186"/>
    </row>
    <row r="553" spans="1:17" ht="12.5" customHeight="1" x14ac:dyDescent="0.25">
      <c r="A553" s="224" t="s">
        <v>517</v>
      </c>
      <c r="B553" s="229" t="s">
        <v>518</v>
      </c>
      <c r="C553" s="231" t="s">
        <v>41</v>
      </c>
      <c r="D553" s="281" t="s">
        <v>84</v>
      </c>
      <c r="E553" s="231" t="s">
        <v>73</v>
      </c>
      <c r="F553" s="232" t="s">
        <v>752</v>
      </c>
      <c r="G553" s="233" t="s">
        <v>751</v>
      </c>
      <c r="H553" s="233" t="s">
        <v>225</v>
      </c>
      <c r="I553" s="242"/>
      <c r="J553" s="236"/>
      <c r="K553" s="236"/>
      <c r="L553" s="236">
        <v>0.15</v>
      </c>
      <c r="M553" s="172">
        <f t="shared" si="12"/>
        <v>0.15</v>
      </c>
      <c r="O553" s="172"/>
      <c r="P553" s="186"/>
    </row>
    <row r="554" spans="1:17" s="163" customFormat="1" ht="12.5" customHeight="1" x14ac:dyDescent="0.25">
      <c r="A554" s="224" t="s">
        <v>517</v>
      </c>
      <c r="B554" s="229" t="s">
        <v>518</v>
      </c>
      <c r="C554" s="230" t="s">
        <v>41</v>
      </c>
      <c r="D554" s="231" t="s">
        <v>109</v>
      </c>
      <c r="E554" s="231" t="s">
        <v>13</v>
      </c>
      <c r="F554" s="232" t="s">
        <v>673</v>
      </c>
      <c r="G554" s="233" t="s">
        <v>464</v>
      </c>
      <c r="H554" s="233" t="s">
        <v>225</v>
      </c>
      <c r="I554" s="242"/>
      <c r="J554" s="236"/>
      <c r="K554" s="236"/>
      <c r="L554" s="236">
        <v>0.15</v>
      </c>
      <c r="M554" s="172">
        <f t="shared" si="12"/>
        <v>0.15</v>
      </c>
      <c r="O554" s="161"/>
      <c r="P554" s="162"/>
      <c r="Q554" s="221" t="s">
        <v>154</v>
      </c>
    </row>
    <row r="555" spans="1:17" s="163" customFormat="1" ht="12.5" customHeight="1" x14ac:dyDescent="0.25">
      <c r="A555" s="224" t="s">
        <v>517</v>
      </c>
      <c r="B555" s="229" t="s">
        <v>518</v>
      </c>
      <c r="C555" s="230" t="s">
        <v>41</v>
      </c>
      <c r="D555" s="231" t="s">
        <v>42</v>
      </c>
      <c r="E555" s="231" t="s">
        <v>25</v>
      </c>
      <c r="F555" s="232" t="s">
        <v>588</v>
      </c>
      <c r="G555" s="233" t="s">
        <v>671</v>
      </c>
      <c r="H555" s="233" t="s">
        <v>225</v>
      </c>
      <c r="I555" s="242"/>
      <c r="J555" s="236"/>
      <c r="K555" s="236"/>
      <c r="L555" s="236">
        <v>0.3</v>
      </c>
      <c r="M555" s="172">
        <f t="shared" si="12"/>
        <v>0.3</v>
      </c>
      <c r="O555" s="161"/>
      <c r="P555" s="162"/>
      <c r="Q555" s="221" t="s">
        <v>154</v>
      </c>
    </row>
    <row r="556" spans="1:17" ht="25.5" customHeight="1" x14ac:dyDescent="0.25">
      <c r="A556" s="224" t="s">
        <v>517</v>
      </c>
      <c r="B556" s="229" t="s">
        <v>518</v>
      </c>
      <c r="C556" s="230" t="s">
        <v>41</v>
      </c>
      <c r="D556" s="231" t="s">
        <v>55</v>
      </c>
      <c r="E556" s="231" t="s">
        <v>73</v>
      </c>
      <c r="F556" s="232" t="s">
        <v>398</v>
      </c>
      <c r="G556" s="233" t="s">
        <v>606</v>
      </c>
      <c r="H556" s="233" t="s">
        <v>225</v>
      </c>
      <c r="I556" s="242"/>
      <c r="J556" s="236"/>
      <c r="K556" s="236"/>
      <c r="L556" s="236">
        <v>0.2</v>
      </c>
      <c r="M556" s="172">
        <f>SUM(I556:L556)</f>
        <v>0.2</v>
      </c>
      <c r="O556" s="172"/>
      <c r="P556" s="186"/>
    </row>
    <row r="557" spans="1:17" ht="25.5" customHeight="1" x14ac:dyDescent="0.25">
      <c r="A557" s="224" t="s">
        <v>517</v>
      </c>
      <c r="B557" s="229" t="s">
        <v>518</v>
      </c>
      <c r="C557" s="230" t="s">
        <v>41</v>
      </c>
      <c r="D557" s="260" t="s">
        <v>569</v>
      </c>
      <c r="E557" s="231" t="s">
        <v>73</v>
      </c>
      <c r="F557" s="232" t="s">
        <v>762</v>
      </c>
      <c r="G557" s="233" t="s">
        <v>761</v>
      </c>
      <c r="H557" s="233" t="s">
        <v>225</v>
      </c>
      <c r="I557" s="242"/>
      <c r="J557" s="236"/>
      <c r="K557" s="236"/>
      <c r="L557" s="236">
        <v>0.2</v>
      </c>
      <c r="M557" s="172">
        <f t="shared" si="12"/>
        <v>0.2</v>
      </c>
      <c r="O557" s="172"/>
      <c r="P557" s="186"/>
    </row>
    <row r="558" spans="1:17" ht="12.5" customHeight="1" x14ac:dyDescent="0.25">
      <c r="A558" s="224" t="s">
        <v>517</v>
      </c>
      <c r="B558" s="229" t="s">
        <v>518</v>
      </c>
      <c r="C558" s="230" t="s">
        <v>41</v>
      </c>
      <c r="D558" s="248" t="s">
        <v>322</v>
      </c>
      <c r="E558" s="260" t="s">
        <v>73</v>
      </c>
      <c r="F558" s="232" t="s">
        <v>652</v>
      </c>
      <c r="G558" s="233" t="s">
        <v>653</v>
      </c>
      <c r="H558" s="233" t="s">
        <v>225</v>
      </c>
      <c r="I558" s="242"/>
      <c r="J558" s="236"/>
      <c r="K558" s="236"/>
      <c r="L558" s="382">
        <v>0.3</v>
      </c>
      <c r="M558" s="172">
        <f t="shared" si="12"/>
        <v>0.3</v>
      </c>
      <c r="O558" s="172"/>
      <c r="P558" s="186"/>
    </row>
    <row r="559" spans="1:17" ht="12.5" customHeight="1" x14ac:dyDescent="0.25">
      <c r="A559" s="224" t="s">
        <v>517</v>
      </c>
      <c r="B559" s="229" t="s">
        <v>518</v>
      </c>
      <c r="C559" s="230" t="s">
        <v>41</v>
      </c>
      <c r="D559" s="248" t="s">
        <v>322</v>
      </c>
      <c r="E559" s="260" t="s">
        <v>73</v>
      </c>
      <c r="F559" s="232" t="s">
        <v>652</v>
      </c>
      <c r="G559" s="233" t="s">
        <v>654</v>
      </c>
      <c r="H559" s="233" t="s">
        <v>225</v>
      </c>
      <c r="I559" s="242"/>
      <c r="J559" s="236"/>
      <c r="K559" s="236"/>
      <c r="L559" s="382">
        <v>0.1</v>
      </c>
      <c r="M559" s="172">
        <f>SUM(I559:L559)</f>
        <v>0.1</v>
      </c>
      <c r="O559" s="172"/>
      <c r="P559" s="186"/>
    </row>
    <row r="560" spans="1:17" ht="12.5" customHeight="1" x14ac:dyDescent="0.25">
      <c r="A560" s="224" t="s">
        <v>517</v>
      </c>
      <c r="B560" s="229" t="s">
        <v>518</v>
      </c>
      <c r="C560" s="230" t="s">
        <v>41</v>
      </c>
      <c r="D560" s="248" t="s">
        <v>302</v>
      </c>
      <c r="E560" s="260" t="s">
        <v>73</v>
      </c>
      <c r="F560" s="232" t="s">
        <v>497</v>
      </c>
      <c r="G560" s="233" t="s">
        <v>479</v>
      </c>
      <c r="H560" s="233" t="s">
        <v>225</v>
      </c>
      <c r="I560" s="242"/>
      <c r="J560" s="236"/>
      <c r="K560" s="236"/>
      <c r="L560" s="236">
        <v>0.35</v>
      </c>
      <c r="M560" s="172">
        <f t="shared" si="12"/>
        <v>0.35</v>
      </c>
      <c r="O560" s="172"/>
      <c r="P560" s="186"/>
    </row>
    <row r="561" spans="1:17" ht="12.5" customHeight="1" x14ac:dyDescent="0.25">
      <c r="A561" s="224" t="s">
        <v>517</v>
      </c>
      <c r="B561" s="229" t="s">
        <v>518</v>
      </c>
      <c r="C561" s="230" t="s">
        <v>41</v>
      </c>
      <c r="D561" s="230" t="s">
        <v>43</v>
      </c>
      <c r="E561" s="230" t="s">
        <v>73</v>
      </c>
      <c r="F561" s="232" t="s">
        <v>396</v>
      </c>
      <c r="G561" s="233" t="s">
        <v>482</v>
      </c>
      <c r="H561" s="233" t="s">
        <v>225</v>
      </c>
      <c r="I561" s="242"/>
      <c r="J561" s="236"/>
      <c r="K561" s="236"/>
      <c r="L561" s="236">
        <v>0.2</v>
      </c>
      <c r="M561" s="172">
        <f>SUM(I561:L561)</f>
        <v>0.2</v>
      </c>
      <c r="O561" s="172"/>
      <c r="P561" s="186"/>
    </row>
    <row r="562" spans="1:17" ht="12.5" customHeight="1" x14ac:dyDescent="0.25">
      <c r="A562" s="224" t="s">
        <v>517</v>
      </c>
      <c r="B562" s="229" t="s">
        <v>518</v>
      </c>
      <c r="C562" s="230" t="s">
        <v>41</v>
      </c>
      <c r="D562" s="230" t="s">
        <v>43</v>
      </c>
      <c r="E562" s="230" t="s">
        <v>73</v>
      </c>
      <c r="F562" s="232" t="s">
        <v>692</v>
      </c>
      <c r="G562" s="233" t="s">
        <v>693</v>
      </c>
      <c r="H562" s="233" t="s">
        <v>225</v>
      </c>
      <c r="I562" s="242"/>
      <c r="J562" s="236"/>
      <c r="K562" s="236"/>
      <c r="L562" s="236">
        <v>0.1</v>
      </c>
      <c r="M562" s="172">
        <f>SUM(I562:L562)</f>
        <v>0.1</v>
      </c>
      <c r="O562" s="172"/>
      <c r="P562" s="186"/>
    </row>
    <row r="563" spans="1:17" ht="12.5" customHeight="1" x14ac:dyDescent="0.25">
      <c r="A563" s="224" t="s">
        <v>517</v>
      </c>
      <c r="B563" s="229" t="s">
        <v>518</v>
      </c>
      <c r="C563" s="230" t="s">
        <v>41</v>
      </c>
      <c r="D563" s="230" t="s">
        <v>43</v>
      </c>
      <c r="E563" s="230" t="s">
        <v>73</v>
      </c>
      <c r="F563" s="376" t="s">
        <v>823</v>
      </c>
      <c r="G563" s="375" t="s">
        <v>820</v>
      </c>
      <c r="H563" s="233" t="s">
        <v>225</v>
      </c>
      <c r="I563" s="242"/>
      <c r="J563" s="236"/>
      <c r="K563" s="236"/>
      <c r="L563" s="382">
        <v>0.2</v>
      </c>
      <c r="M563" s="172">
        <f>SUM(I563:L563)</f>
        <v>0.2</v>
      </c>
      <c r="O563" s="172"/>
      <c r="P563" s="186"/>
    </row>
    <row r="564" spans="1:17" ht="12.5" customHeight="1" x14ac:dyDescent="0.25">
      <c r="A564" s="224" t="s">
        <v>517</v>
      </c>
      <c r="B564" s="229" t="s">
        <v>518</v>
      </c>
      <c r="C564" s="230" t="s">
        <v>41</v>
      </c>
      <c r="D564" s="230" t="s">
        <v>43</v>
      </c>
      <c r="E564" s="230" t="s">
        <v>73</v>
      </c>
      <c r="F564" s="376" t="s">
        <v>822</v>
      </c>
      <c r="G564" s="375" t="s">
        <v>821</v>
      </c>
      <c r="H564" s="233" t="s">
        <v>225</v>
      </c>
      <c r="I564" s="242"/>
      <c r="J564" s="236"/>
      <c r="K564" s="236"/>
      <c r="L564" s="382">
        <v>0.2</v>
      </c>
      <c r="M564" s="172">
        <f t="shared" si="12"/>
        <v>0.2</v>
      </c>
      <c r="O564" s="172"/>
      <c r="P564" s="186"/>
    </row>
    <row r="565" spans="1:17" ht="12.75" customHeight="1" x14ac:dyDescent="0.25">
      <c r="A565" s="224" t="s">
        <v>517</v>
      </c>
      <c r="B565" s="229" t="s">
        <v>518</v>
      </c>
      <c r="C565" s="252" t="s">
        <v>41</v>
      </c>
      <c r="D565" s="253" t="s">
        <v>59</v>
      </c>
      <c r="E565" s="253" t="s">
        <v>40</v>
      </c>
      <c r="F565" s="254" t="s">
        <v>40</v>
      </c>
      <c r="G565" s="255"/>
      <c r="H565" s="256"/>
      <c r="I565" s="257"/>
      <c r="J565" s="174"/>
      <c r="K565" s="174"/>
      <c r="L565" s="174">
        <f>SUM(L551:L564)</f>
        <v>2.9000000000000008</v>
      </c>
      <c r="M565" s="175">
        <f t="shared" si="12"/>
        <v>2.9000000000000008</v>
      </c>
      <c r="O565" s="175"/>
      <c r="P565" s="188"/>
    </row>
    <row r="566" spans="1:17" ht="12.75" customHeight="1" x14ac:dyDescent="0.25">
      <c r="A566" s="224" t="s">
        <v>517</v>
      </c>
      <c r="B566" s="267" t="s">
        <v>518</v>
      </c>
      <c r="C566" s="268" t="s">
        <v>60</v>
      </c>
      <c r="D566" s="268" t="s">
        <v>40</v>
      </c>
      <c r="E566" s="268" t="s">
        <v>40</v>
      </c>
      <c r="F566" s="254" t="s">
        <v>40</v>
      </c>
      <c r="G566" s="255"/>
      <c r="H566" s="269"/>
      <c r="I566" s="270">
        <f>I550</f>
        <v>1.05</v>
      </c>
      <c r="J566" s="271">
        <f>J550</f>
        <v>0.55000000000000004</v>
      </c>
      <c r="K566" s="271">
        <f>K550</f>
        <v>0.85</v>
      </c>
      <c r="L566" s="271">
        <f>L565</f>
        <v>2.9000000000000008</v>
      </c>
      <c r="M566" s="272">
        <f t="shared" ref="M566:M582" si="13">SUM(I566:L566)</f>
        <v>5.3500000000000014</v>
      </c>
      <c r="O566" s="189"/>
      <c r="P566" s="190"/>
    </row>
    <row r="567" spans="1:17" s="163" customFormat="1" ht="25" customHeight="1" x14ac:dyDescent="0.25">
      <c r="A567" s="224" t="s">
        <v>517</v>
      </c>
      <c r="B567" s="229" t="s">
        <v>519</v>
      </c>
      <c r="C567" s="230" t="s">
        <v>11</v>
      </c>
      <c r="D567" s="231" t="s">
        <v>101</v>
      </c>
      <c r="E567" s="281" t="s">
        <v>13</v>
      </c>
      <c r="F567" s="232" t="s">
        <v>123</v>
      </c>
      <c r="G567" s="233" t="s">
        <v>623</v>
      </c>
      <c r="H567" s="233" t="s">
        <v>226</v>
      </c>
      <c r="I567" s="242"/>
      <c r="J567" s="236"/>
      <c r="K567" s="236">
        <v>0.1</v>
      </c>
      <c r="L567" s="236"/>
      <c r="M567" s="172">
        <f t="shared" si="13"/>
        <v>0.1</v>
      </c>
      <c r="O567" s="161"/>
      <c r="P567" s="162"/>
      <c r="Q567" s="163" t="s">
        <v>154</v>
      </c>
    </row>
    <row r="568" spans="1:17" s="163" customFormat="1" ht="37.5" customHeight="1" x14ac:dyDescent="0.25">
      <c r="A568" s="224" t="s">
        <v>517</v>
      </c>
      <c r="B568" s="229" t="s">
        <v>519</v>
      </c>
      <c r="C568" s="230" t="s">
        <v>11</v>
      </c>
      <c r="D568" s="231" t="s">
        <v>678</v>
      </c>
      <c r="E568" s="231" t="s">
        <v>13</v>
      </c>
      <c r="F568" s="232" t="s">
        <v>874</v>
      </c>
      <c r="G568" s="233" t="s">
        <v>683</v>
      </c>
      <c r="H568" s="233" t="s">
        <v>226</v>
      </c>
      <c r="I568" s="242"/>
      <c r="J568" s="236"/>
      <c r="K568" s="236">
        <v>0.2</v>
      </c>
      <c r="L568" s="236"/>
      <c r="M568" s="172">
        <f>SUM(I568:L568)</f>
        <v>0.2</v>
      </c>
      <c r="O568" s="161"/>
      <c r="P568" s="162"/>
    </row>
    <row r="569" spans="1:17" s="163" customFormat="1" ht="12.5" customHeight="1" x14ac:dyDescent="0.25">
      <c r="A569" s="224" t="s">
        <v>517</v>
      </c>
      <c r="B569" s="229" t="s">
        <v>519</v>
      </c>
      <c r="C569" s="230" t="s">
        <v>11</v>
      </c>
      <c r="D569" s="230" t="s">
        <v>678</v>
      </c>
      <c r="E569" s="230" t="s">
        <v>73</v>
      </c>
      <c r="F569" s="232" t="s">
        <v>681</v>
      </c>
      <c r="G569" s="233" t="s">
        <v>684</v>
      </c>
      <c r="H569" s="233" t="s">
        <v>226</v>
      </c>
      <c r="I569" s="242"/>
      <c r="J569" s="236"/>
      <c r="K569" s="236">
        <v>0.5</v>
      </c>
      <c r="L569" s="236"/>
      <c r="M569" s="172">
        <f>SUM(I569:L569)</f>
        <v>0.5</v>
      </c>
      <c r="O569" s="161"/>
      <c r="P569" s="162"/>
    </row>
    <row r="570" spans="1:17" s="163" customFormat="1" ht="37.5" customHeight="1" x14ac:dyDescent="0.25">
      <c r="A570" s="224" t="s">
        <v>517</v>
      </c>
      <c r="B570" s="229" t="s">
        <v>519</v>
      </c>
      <c r="C570" s="230" t="s">
        <v>11</v>
      </c>
      <c r="D570" s="231" t="s">
        <v>33</v>
      </c>
      <c r="E570" s="231" t="s">
        <v>25</v>
      </c>
      <c r="F570" s="232" t="s">
        <v>146</v>
      </c>
      <c r="G570" s="233" t="s">
        <v>724</v>
      </c>
      <c r="H570" s="233" t="s">
        <v>178</v>
      </c>
      <c r="I570" s="242"/>
      <c r="J570" s="236">
        <v>0.55000000000000004</v>
      </c>
      <c r="K570" s="236"/>
      <c r="L570" s="236"/>
      <c r="M570" s="172">
        <f t="shared" si="13"/>
        <v>0.55000000000000004</v>
      </c>
      <c r="O570" s="161"/>
      <c r="P570" s="162"/>
    </row>
    <row r="571" spans="1:17" s="163" customFormat="1" ht="12.5" customHeight="1" x14ac:dyDescent="0.25">
      <c r="A571" s="224" t="s">
        <v>517</v>
      </c>
      <c r="B571" s="229" t="s">
        <v>519</v>
      </c>
      <c r="C571" s="230" t="s">
        <v>11</v>
      </c>
      <c r="D571" s="230" t="s">
        <v>33</v>
      </c>
      <c r="E571" s="230" t="s">
        <v>73</v>
      </c>
      <c r="F571" s="232" t="s">
        <v>355</v>
      </c>
      <c r="G571" s="233" t="s">
        <v>373</v>
      </c>
      <c r="H571" s="233" t="s">
        <v>178</v>
      </c>
      <c r="I571" s="242"/>
      <c r="J571" s="236">
        <v>0.2</v>
      </c>
      <c r="K571" s="236"/>
      <c r="L571" s="236"/>
      <c r="M571" s="172">
        <f t="shared" si="13"/>
        <v>0.2</v>
      </c>
      <c r="O571" s="161"/>
      <c r="P571" s="162"/>
    </row>
    <row r="572" spans="1:17" s="163" customFormat="1" ht="12.5" customHeight="1" x14ac:dyDescent="0.25">
      <c r="A572" s="224" t="s">
        <v>517</v>
      </c>
      <c r="B572" s="229" t="s">
        <v>519</v>
      </c>
      <c r="C572" s="230" t="s">
        <v>11</v>
      </c>
      <c r="D572" s="231" t="s">
        <v>78</v>
      </c>
      <c r="E572" s="231" t="s">
        <v>13</v>
      </c>
      <c r="F572" s="232" t="s">
        <v>140</v>
      </c>
      <c r="G572" s="233" t="s">
        <v>305</v>
      </c>
      <c r="H572" s="233" t="s">
        <v>226</v>
      </c>
      <c r="I572" s="242"/>
      <c r="J572" s="236"/>
      <c r="K572" s="236">
        <v>0.1</v>
      </c>
      <c r="L572" s="236"/>
      <c r="M572" s="172">
        <f t="shared" si="13"/>
        <v>0.1</v>
      </c>
      <c r="O572" s="161"/>
      <c r="P572" s="162"/>
    </row>
    <row r="573" spans="1:17" ht="12.75" customHeight="1" x14ac:dyDescent="0.25">
      <c r="A573" s="224" t="s">
        <v>517</v>
      </c>
      <c r="B573" s="229" t="s">
        <v>519</v>
      </c>
      <c r="C573" s="252" t="s">
        <v>11</v>
      </c>
      <c r="D573" s="253" t="s">
        <v>39</v>
      </c>
      <c r="E573" s="253" t="s">
        <v>40</v>
      </c>
      <c r="F573" s="254" t="s">
        <v>40</v>
      </c>
      <c r="G573" s="255"/>
      <c r="H573" s="256"/>
      <c r="I573" s="257">
        <f>SUM(I567:I572)</f>
        <v>0</v>
      </c>
      <c r="J573" s="174">
        <f>SUM(J567:J572)</f>
        <v>0.75</v>
      </c>
      <c r="K573" s="174">
        <f>SUM(K567:K572)</f>
        <v>0.9</v>
      </c>
      <c r="L573" s="174"/>
      <c r="M573" s="175">
        <f t="shared" si="13"/>
        <v>1.65</v>
      </c>
      <c r="O573" s="175"/>
      <c r="P573" s="188"/>
    </row>
    <row r="574" spans="1:17" s="163" customFormat="1" ht="12.5" customHeight="1" x14ac:dyDescent="0.25">
      <c r="A574" s="224" t="s">
        <v>517</v>
      </c>
      <c r="B574" s="229" t="s">
        <v>519</v>
      </c>
      <c r="C574" s="230" t="s">
        <v>41</v>
      </c>
      <c r="D574" s="231" t="s">
        <v>109</v>
      </c>
      <c r="E574" s="231" t="s">
        <v>13</v>
      </c>
      <c r="F574" s="232" t="s">
        <v>673</v>
      </c>
      <c r="G574" s="233" t="s">
        <v>464</v>
      </c>
      <c r="H574" s="233" t="s">
        <v>225</v>
      </c>
      <c r="I574" s="242"/>
      <c r="J574" s="236"/>
      <c r="K574" s="236"/>
      <c r="L574" s="236">
        <v>0.1</v>
      </c>
      <c r="M574" s="172">
        <f t="shared" si="13"/>
        <v>0.1</v>
      </c>
      <c r="O574" s="161"/>
      <c r="P574" s="162"/>
      <c r="Q574" s="221" t="s">
        <v>154</v>
      </c>
    </row>
    <row r="575" spans="1:17" s="163" customFormat="1" ht="12.5" customHeight="1" x14ac:dyDescent="0.25">
      <c r="A575" s="224" t="s">
        <v>517</v>
      </c>
      <c r="B575" s="229" t="s">
        <v>519</v>
      </c>
      <c r="C575" s="230" t="s">
        <v>41</v>
      </c>
      <c r="D575" s="243" t="s">
        <v>43</v>
      </c>
      <c r="E575" s="230" t="s">
        <v>73</v>
      </c>
      <c r="F575" s="232" t="s">
        <v>396</v>
      </c>
      <c r="G575" s="233" t="s">
        <v>659</v>
      </c>
      <c r="H575" s="233" t="s">
        <v>225</v>
      </c>
      <c r="I575" s="242"/>
      <c r="J575" s="236"/>
      <c r="K575" s="236"/>
      <c r="L575" s="236">
        <v>0.3</v>
      </c>
      <c r="M575" s="172">
        <f t="shared" si="13"/>
        <v>0.3</v>
      </c>
      <c r="O575" s="161"/>
      <c r="P575" s="162"/>
    </row>
    <row r="576" spans="1:17" s="163" customFormat="1" ht="25.5" customHeight="1" x14ac:dyDescent="0.25">
      <c r="A576" s="224" t="s">
        <v>529</v>
      </c>
      <c r="B576" s="229" t="s">
        <v>519</v>
      </c>
      <c r="C576" s="230" t="s">
        <v>41</v>
      </c>
      <c r="D576" s="231" t="s">
        <v>302</v>
      </c>
      <c r="E576" s="231" t="s">
        <v>21</v>
      </c>
      <c r="F576" s="232" t="s">
        <v>641</v>
      </c>
      <c r="G576" s="233" t="s">
        <v>303</v>
      </c>
      <c r="H576" s="233" t="s">
        <v>225</v>
      </c>
      <c r="I576" s="242"/>
      <c r="J576" s="236"/>
      <c r="K576" s="236"/>
      <c r="L576" s="236">
        <v>0.2</v>
      </c>
      <c r="M576" s="172">
        <f>SUM(I576:L576)</f>
        <v>0.2</v>
      </c>
      <c r="O576" s="161"/>
      <c r="P576" s="162"/>
    </row>
    <row r="577" spans="1:95" s="163" customFormat="1" ht="25.5" customHeight="1" x14ac:dyDescent="0.25">
      <c r="A577" s="224" t="s">
        <v>529</v>
      </c>
      <c r="B577" s="229" t="s">
        <v>519</v>
      </c>
      <c r="C577" s="230" t="s">
        <v>41</v>
      </c>
      <c r="D577" s="231" t="s">
        <v>302</v>
      </c>
      <c r="E577" s="231" t="s">
        <v>73</v>
      </c>
      <c r="F577" s="232" t="s">
        <v>642</v>
      </c>
      <c r="G577" s="233" t="s">
        <v>303</v>
      </c>
      <c r="H577" s="233" t="s">
        <v>225</v>
      </c>
      <c r="I577" s="242"/>
      <c r="J577" s="236"/>
      <c r="K577" s="236"/>
      <c r="L577" s="236">
        <v>0.2</v>
      </c>
      <c r="M577" s="172">
        <f t="shared" si="13"/>
        <v>0.2</v>
      </c>
      <c r="O577" s="161"/>
      <c r="P577" s="162"/>
    </row>
    <row r="578" spans="1:95" s="163" customFormat="1" ht="25.5" customHeight="1" x14ac:dyDescent="0.25">
      <c r="A578" s="224" t="s">
        <v>529</v>
      </c>
      <c r="B578" s="229" t="s">
        <v>519</v>
      </c>
      <c r="C578" s="230" t="s">
        <v>41</v>
      </c>
      <c r="D578" s="231" t="s">
        <v>52</v>
      </c>
      <c r="E578" s="231" t="s">
        <v>73</v>
      </c>
      <c r="F578" s="232" t="s">
        <v>603</v>
      </c>
      <c r="G578" s="233" t="s">
        <v>604</v>
      </c>
      <c r="H578" s="233" t="s">
        <v>225</v>
      </c>
      <c r="I578" s="242"/>
      <c r="J578" s="236"/>
      <c r="K578" s="236"/>
      <c r="L578" s="236">
        <v>0.2</v>
      </c>
      <c r="M578" s="172">
        <f t="shared" si="13"/>
        <v>0.2</v>
      </c>
      <c r="O578" s="161"/>
      <c r="P578" s="162"/>
    </row>
    <row r="579" spans="1:95" ht="12.75" customHeight="1" x14ac:dyDescent="0.25">
      <c r="A579" s="224" t="s">
        <v>517</v>
      </c>
      <c r="B579" s="229" t="s">
        <v>519</v>
      </c>
      <c r="C579" s="252" t="s">
        <v>41</v>
      </c>
      <c r="D579" s="253" t="s">
        <v>59</v>
      </c>
      <c r="E579" s="253"/>
      <c r="F579" s="254"/>
      <c r="G579" s="255"/>
      <c r="H579" s="256"/>
      <c r="I579" s="257"/>
      <c r="J579" s="174"/>
      <c r="K579" s="174"/>
      <c r="L579" s="174">
        <f>SUM(L574:L578)</f>
        <v>1</v>
      </c>
      <c r="M579" s="175">
        <f t="shared" si="13"/>
        <v>1</v>
      </c>
      <c r="O579" s="175"/>
      <c r="P579" s="188"/>
    </row>
    <row r="580" spans="1:95" ht="12.75" customHeight="1" x14ac:dyDescent="0.25">
      <c r="A580" s="224" t="s">
        <v>517</v>
      </c>
      <c r="B580" s="267" t="s">
        <v>519</v>
      </c>
      <c r="C580" s="268" t="s">
        <v>60</v>
      </c>
      <c r="D580" s="268" t="s">
        <v>40</v>
      </c>
      <c r="E580" s="268" t="s">
        <v>40</v>
      </c>
      <c r="F580" s="254" t="s">
        <v>40</v>
      </c>
      <c r="G580" s="255"/>
      <c r="H580" s="269"/>
      <c r="I580" s="270">
        <f>I573</f>
        <v>0</v>
      </c>
      <c r="J580" s="271">
        <f>J573</f>
        <v>0.75</v>
      </c>
      <c r="K580" s="271">
        <f>K573</f>
        <v>0.9</v>
      </c>
      <c r="L580" s="271">
        <f>L579</f>
        <v>1</v>
      </c>
      <c r="M580" s="272">
        <f t="shared" si="13"/>
        <v>2.65</v>
      </c>
      <c r="O580" s="189"/>
      <c r="P580" s="190"/>
    </row>
    <row r="581" spans="1:95" ht="19.5" customHeight="1" x14ac:dyDescent="0.25">
      <c r="A581" s="225" t="s">
        <v>517</v>
      </c>
      <c r="B581" s="348" t="s">
        <v>80</v>
      </c>
      <c r="C581" s="288" t="s">
        <v>40</v>
      </c>
      <c r="D581" s="288" t="s">
        <v>40</v>
      </c>
      <c r="E581" s="288" t="s">
        <v>40</v>
      </c>
      <c r="F581" s="254" t="s">
        <v>40</v>
      </c>
      <c r="G581" s="254"/>
      <c r="H581" s="349"/>
      <c r="I581" s="290">
        <f>SUMIF($C$538:$C$580,"WBS L3 Total",I$538:I$580)</f>
        <v>1.05</v>
      </c>
      <c r="J581" s="291">
        <f>SUMIF($C$538:$C$580,"WBS L3 Total",J$538:J$580)</f>
        <v>1.3</v>
      </c>
      <c r="K581" s="291">
        <f>SUMIF($C$538:$C$580,"WBS L3 Total",K$538:K$580)</f>
        <v>1.75</v>
      </c>
      <c r="L581" s="291">
        <f>SUMIF($C$538:$C$580,"WBS L3 Total",L$538:L$580)</f>
        <v>3.9000000000000008</v>
      </c>
      <c r="M581" s="177">
        <f t="shared" si="13"/>
        <v>8</v>
      </c>
      <c r="O581" s="177"/>
      <c r="P581" s="192"/>
    </row>
    <row r="582" spans="1:95" ht="19.5" customHeight="1" x14ac:dyDescent="0.25">
      <c r="A582" s="227" t="s">
        <v>8</v>
      </c>
      <c r="B582" s="350"/>
      <c r="C582" s="351"/>
      <c r="D582" s="351"/>
      <c r="E582" s="351"/>
      <c r="F582" s="352"/>
      <c r="G582" s="352"/>
      <c r="H582" s="353"/>
      <c r="I582" s="354">
        <f ca="1">SUMIF($B$2:$C$581,"WBS L2 Total",I$2:I$581)</f>
        <v>35.009999999999991</v>
      </c>
      <c r="J582" s="355">
        <f ca="1">SUMIF($B$2:$C$581,"WBS L2 Total",J$2:J$581)</f>
        <v>6.5799999999999992</v>
      </c>
      <c r="K582" s="355">
        <f ca="1">SUMIF($B$2:$C$581,"WBS L2 Total",K$2:K$581)</f>
        <v>18.120000000000005</v>
      </c>
      <c r="L582" s="355">
        <f ca="1">SUMIF($B$2:$C$581,"WBS L2 Total",L$2:L$581)</f>
        <v>35.75</v>
      </c>
      <c r="M582" s="179">
        <f t="shared" ca="1" si="13"/>
        <v>95.46</v>
      </c>
      <c r="O582" s="179"/>
      <c r="P582" s="195"/>
    </row>
    <row r="583" spans="1:95" ht="13" customHeight="1" x14ac:dyDescent="0.3">
      <c r="A583" s="5" t="s">
        <v>489</v>
      </c>
      <c r="B583" s="5"/>
      <c r="I583" s="182"/>
      <c r="J583" s="182"/>
      <c r="L583" s="182"/>
      <c r="N583" s="180" t="str">
        <f>UPPER(F583)</f>
        <v/>
      </c>
    </row>
    <row r="584" spans="1:95" x14ac:dyDescent="0.25">
      <c r="D584" s="181"/>
      <c r="E584" s="181"/>
    </row>
    <row r="585" spans="1:95" ht="13.5" x14ac:dyDescent="0.3">
      <c r="D585" s="181"/>
      <c r="E585" s="181"/>
      <c r="T585" s="197"/>
      <c r="Z585" s="197"/>
      <c r="AA585" s="197"/>
      <c r="AB585" s="197"/>
      <c r="AC585" s="197"/>
      <c r="AD585" s="197"/>
      <c r="AE585" s="197"/>
      <c r="AF585" s="197"/>
      <c r="AG585" s="197"/>
      <c r="AH585" s="197"/>
      <c r="AI585" s="197"/>
      <c r="AJ585" s="197"/>
      <c r="AK585" s="197"/>
      <c r="AL585" s="197"/>
      <c r="AM585" s="197"/>
      <c r="AN585" s="197"/>
      <c r="AO585" s="197"/>
      <c r="AP585" s="197"/>
      <c r="AQ585" s="197"/>
      <c r="AR585" s="197"/>
      <c r="AS585" s="197"/>
      <c r="AT585" s="197"/>
      <c r="AU585" s="197"/>
      <c r="AV585" s="197"/>
      <c r="AW585" s="197"/>
      <c r="AX585" s="197"/>
      <c r="AY585" s="197"/>
      <c r="AZ585" s="197"/>
      <c r="BA585" s="197"/>
      <c r="BB585" s="197"/>
      <c r="BC585" s="197"/>
      <c r="BD585" s="197"/>
      <c r="BE585" s="197"/>
      <c r="BF585" s="197"/>
      <c r="BG585" s="197"/>
      <c r="BH585" s="197"/>
      <c r="BI585" s="197"/>
      <c r="BJ585" s="197"/>
      <c r="BK585" s="197"/>
      <c r="BL585" s="197"/>
      <c r="BM585" s="197"/>
      <c r="BN585" s="197"/>
      <c r="BO585" s="197"/>
      <c r="BP585" s="197"/>
      <c r="BQ585" s="197"/>
      <c r="BR585" s="197"/>
      <c r="BS585" s="197"/>
      <c r="BT585" s="197"/>
      <c r="BU585" s="197"/>
      <c r="BV585" s="197"/>
      <c r="BW585" s="197"/>
      <c r="BX585" s="197"/>
      <c r="BY585" s="197"/>
      <c r="BZ585" s="197"/>
      <c r="CA585" s="197"/>
      <c r="CB585" s="197"/>
      <c r="CC585" s="197"/>
      <c r="CD585" s="197"/>
      <c r="CE585" s="197"/>
      <c r="CF585" s="197"/>
      <c r="CG585" s="197"/>
      <c r="CH585" s="197"/>
      <c r="CI585" s="197"/>
      <c r="CJ585" s="197"/>
      <c r="CK585" s="197"/>
      <c r="CL585" s="197"/>
      <c r="CM585" s="197"/>
      <c r="CN585" s="197"/>
      <c r="CO585" s="197"/>
      <c r="CP585" s="197"/>
      <c r="CQ585" s="197"/>
    </row>
    <row r="586" spans="1:95" ht="13.5" x14ac:dyDescent="0.3">
      <c r="D586" s="181"/>
      <c r="E586" s="181"/>
      <c r="T586" s="197"/>
      <c r="U586" s="197"/>
      <c r="V586" s="197"/>
      <c r="W586" s="197"/>
      <c r="X586" s="197"/>
      <c r="Y586" s="197"/>
      <c r="Z586" s="197"/>
      <c r="AA586" s="197"/>
      <c r="AB586" s="197"/>
      <c r="AC586" s="197"/>
      <c r="AD586" s="197"/>
      <c r="AE586" s="197"/>
      <c r="AF586" s="197"/>
      <c r="AG586" s="197"/>
      <c r="AH586" s="197"/>
      <c r="AI586" s="197"/>
      <c r="AJ586" s="197"/>
      <c r="AK586" s="197"/>
      <c r="AL586" s="197"/>
      <c r="AM586" s="197"/>
      <c r="AN586" s="197"/>
      <c r="AO586" s="197"/>
      <c r="AP586" s="197"/>
      <c r="AQ586" s="197"/>
      <c r="AR586" s="197"/>
      <c r="AS586" s="197"/>
      <c r="AT586" s="197"/>
      <c r="AU586" s="197"/>
      <c r="AV586" s="197"/>
      <c r="AW586" s="197"/>
      <c r="AX586" s="197"/>
      <c r="AY586" s="197"/>
      <c r="AZ586" s="197"/>
      <c r="BA586" s="197"/>
      <c r="BB586" s="197"/>
      <c r="BC586" s="197"/>
      <c r="BD586" s="197"/>
      <c r="BE586" s="197"/>
      <c r="BF586" s="197"/>
      <c r="BG586" s="197"/>
      <c r="BH586" s="197"/>
      <c r="BI586" s="197"/>
      <c r="BJ586" s="197"/>
      <c r="BK586" s="197"/>
      <c r="BL586" s="197"/>
      <c r="BM586" s="197"/>
      <c r="BN586" s="197"/>
      <c r="BO586" s="197"/>
      <c r="BP586" s="197"/>
      <c r="BQ586" s="197"/>
      <c r="BR586" s="197"/>
      <c r="BS586" s="197"/>
      <c r="BT586" s="197"/>
      <c r="BU586" s="197"/>
      <c r="BV586" s="197"/>
      <c r="BW586" s="197"/>
      <c r="BX586" s="197"/>
      <c r="BY586" s="197"/>
      <c r="BZ586" s="197"/>
      <c r="CA586" s="197"/>
      <c r="CB586" s="197"/>
      <c r="CC586" s="197"/>
      <c r="CD586" s="197"/>
      <c r="CE586" s="197"/>
      <c r="CF586" s="197"/>
      <c r="CG586" s="197"/>
      <c r="CH586" s="197"/>
      <c r="CI586" s="197"/>
      <c r="CJ586" s="197"/>
      <c r="CK586" s="197"/>
      <c r="CL586" s="197"/>
      <c r="CM586" s="197"/>
      <c r="CN586" s="197"/>
      <c r="CO586" s="197"/>
      <c r="CP586" s="197"/>
      <c r="CQ586" s="197"/>
    </row>
    <row r="587" spans="1:95" ht="13.5" x14ac:dyDescent="0.3">
      <c r="D587" s="181"/>
      <c r="E587" s="181"/>
      <c r="T587" s="197"/>
      <c r="U587" s="197"/>
      <c r="V587" s="197"/>
      <c r="W587" s="197"/>
      <c r="X587" s="197"/>
      <c r="Y587" s="197"/>
      <c r="Z587" s="197"/>
      <c r="AA587" s="197"/>
      <c r="AB587" s="197"/>
      <c r="AC587" s="197"/>
      <c r="AD587" s="197"/>
      <c r="AE587" s="197"/>
      <c r="AF587" s="197"/>
      <c r="AG587" s="197"/>
      <c r="AH587" s="197"/>
      <c r="AI587" s="197"/>
      <c r="AJ587" s="197"/>
      <c r="AK587" s="197"/>
      <c r="AL587" s="197"/>
      <c r="AM587" s="197"/>
      <c r="AN587" s="197"/>
      <c r="AO587" s="197"/>
      <c r="AP587" s="197"/>
      <c r="AQ587" s="197"/>
      <c r="AR587" s="197"/>
      <c r="AS587" s="197"/>
      <c r="AT587" s="197"/>
      <c r="AU587" s="197"/>
      <c r="AV587" s="197"/>
      <c r="AW587" s="197"/>
      <c r="AX587" s="197"/>
      <c r="AY587" s="197"/>
      <c r="AZ587" s="197"/>
      <c r="BA587" s="197"/>
      <c r="BB587" s="197"/>
      <c r="BC587" s="197"/>
      <c r="BD587" s="197"/>
      <c r="BE587" s="197"/>
      <c r="BF587" s="197"/>
      <c r="BG587" s="197"/>
      <c r="BH587" s="197"/>
      <c r="BI587" s="197"/>
      <c r="BJ587" s="197"/>
      <c r="BK587" s="197"/>
      <c r="BL587" s="197"/>
      <c r="BM587" s="197"/>
      <c r="BN587" s="197"/>
      <c r="BO587" s="197"/>
      <c r="BP587" s="197"/>
      <c r="BQ587" s="197"/>
      <c r="BR587" s="197"/>
      <c r="BS587" s="197"/>
      <c r="BT587" s="197"/>
      <c r="BU587" s="197"/>
      <c r="BV587" s="197"/>
      <c r="BW587" s="197"/>
      <c r="BX587" s="197"/>
      <c r="BY587" s="197"/>
      <c r="BZ587" s="197"/>
      <c r="CA587" s="197"/>
      <c r="CB587" s="197"/>
      <c r="CC587" s="197"/>
      <c r="CD587" s="197"/>
      <c r="CE587" s="197"/>
      <c r="CF587" s="197"/>
      <c r="CG587" s="197"/>
      <c r="CH587" s="197"/>
      <c r="CI587" s="197"/>
      <c r="CJ587" s="197"/>
      <c r="CK587" s="197"/>
      <c r="CL587" s="197"/>
      <c r="CM587" s="197"/>
      <c r="CN587" s="197"/>
      <c r="CO587" s="197"/>
      <c r="CP587" s="197"/>
      <c r="CQ587" s="197"/>
    </row>
    <row r="588" spans="1:95" ht="13.5" x14ac:dyDescent="0.3">
      <c r="D588" s="181"/>
      <c r="E588" s="181"/>
      <c r="T588" s="198"/>
      <c r="U588" s="198"/>
      <c r="V588" s="198"/>
      <c r="W588" s="198"/>
      <c r="X588" s="198"/>
      <c r="Y588" s="198"/>
      <c r="Z588" s="198"/>
      <c r="AA588" s="198"/>
      <c r="AB588" s="198"/>
      <c r="AC588" s="198"/>
      <c r="AD588" s="198"/>
      <c r="AE588" s="198"/>
      <c r="AF588" s="198"/>
      <c r="AG588" s="198"/>
      <c r="AH588" s="198"/>
      <c r="AI588" s="198"/>
      <c r="AJ588" s="198"/>
      <c r="AK588" s="198"/>
      <c r="AL588" s="198"/>
      <c r="AM588" s="198"/>
      <c r="AN588" s="198"/>
      <c r="AO588" s="198"/>
      <c r="AP588" s="198"/>
      <c r="AQ588" s="198"/>
      <c r="AR588" s="198"/>
      <c r="AS588" s="198"/>
      <c r="AT588" s="198"/>
      <c r="AU588" s="198"/>
      <c r="AV588" s="198"/>
      <c r="AW588" s="198"/>
      <c r="AX588" s="198"/>
      <c r="AY588" s="198"/>
      <c r="AZ588" s="198"/>
      <c r="BA588" s="198"/>
      <c r="BB588" s="198"/>
      <c r="BC588" s="198"/>
      <c r="BD588" s="198"/>
      <c r="BE588" s="198"/>
      <c r="BF588" s="198"/>
      <c r="BG588" s="198"/>
      <c r="BH588" s="198"/>
      <c r="BI588" s="198"/>
      <c r="BJ588" s="198"/>
      <c r="BK588" s="198"/>
      <c r="BL588" s="198"/>
      <c r="BM588" s="198"/>
      <c r="BN588" s="198"/>
      <c r="BO588" s="198"/>
      <c r="BP588" s="198"/>
      <c r="BQ588" s="198"/>
      <c r="BR588" s="198"/>
      <c r="BS588" s="198"/>
      <c r="BT588" s="198"/>
      <c r="BU588" s="198"/>
      <c r="BV588" s="198"/>
      <c r="BW588" s="198"/>
      <c r="BX588" s="198"/>
      <c r="BY588" s="198"/>
      <c r="BZ588" s="198"/>
      <c r="CA588" s="198"/>
      <c r="CB588" s="198"/>
      <c r="CC588" s="198"/>
      <c r="CD588" s="198"/>
      <c r="CE588" s="198"/>
      <c r="CF588" s="198"/>
      <c r="CG588" s="198"/>
      <c r="CH588" s="198"/>
      <c r="CI588" s="198"/>
      <c r="CJ588" s="198"/>
      <c r="CK588" s="198"/>
      <c r="CL588" s="198"/>
      <c r="CM588" s="198"/>
      <c r="CN588" s="198"/>
      <c r="CO588" s="198"/>
      <c r="CP588" s="198"/>
      <c r="CQ588" s="198"/>
    </row>
    <row r="589" spans="1:95" ht="13.5" x14ac:dyDescent="0.3">
      <c r="D589" s="181"/>
      <c r="E589" s="181"/>
      <c r="T589" s="198"/>
      <c r="U589" s="198"/>
      <c r="V589" s="198"/>
      <c r="W589" s="198"/>
      <c r="X589" s="198"/>
      <c r="Y589" s="198"/>
      <c r="Z589" s="198"/>
      <c r="AI589" s="198"/>
      <c r="AJ589" s="198"/>
      <c r="AK589" s="198"/>
      <c r="AL589" s="198"/>
      <c r="AM589" s="198"/>
      <c r="AN589" s="198"/>
      <c r="AO589" s="198"/>
      <c r="AP589" s="198"/>
      <c r="AQ589" s="198"/>
      <c r="AR589" s="198"/>
      <c r="AS589" s="198"/>
      <c r="AT589" s="198"/>
      <c r="AU589" s="198"/>
      <c r="AV589" s="198"/>
      <c r="AW589" s="198"/>
      <c r="AX589" s="198"/>
      <c r="AY589" s="198"/>
      <c r="AZ589" s="198"/>
      <c r="BA589" s="198"/>
      <c r="BB589" s="198"/>
      <c r="BC589" s="198"/>
      <c r="BD589" s="198"/>
      <c r="BE589" s="198"/>
      <c r="BF589" s="198"/>
      <c r="BG589" s="198"/>
      <c r="BH589" s="198"/>
      <c r="BI589" s="198"/>
      <c r="BJ589" s="198"/>
      <c r="BK589" s="198"/>
      <c r="BL589" s="198"/>
      <c r="BM589" s="198"/>
      <c r="BN589" s="198"/>
      <c r="BO589" s="198"/>
      <c r="BP589" s="198"/>
      <c r="BQ589" s="198"/>
      <c r="BR589" s="198"/>
      <c r="BS589" s="198"/>
      <c r="BT589" s="198"/>
      <c r="BU589" s="198"/>
      <c r="BV589" s="198"/>
      <c r="BW589" s="198"/>
      <c r="BX589" s="198"/>
      <c r="BY589" s="198"/>
      <c r="BZ589" s="198"/>
      <c r="CA589" s="198"/>
      <c r="CB589" s="198"/>
      <c r="CC589" s="198"/>
      <c r="CD589" s="198"/>
      <c r="CE589" s="198"/>
      <c r="CF589" s="198"/>
      <c r="CG589" s="198"/>
      <c r="CH589" s="198"/>
      <c r="CI589" s="198"/>
      <c r="CJ589" s="198"/>
      <c r="CK589" s="198"/>
      <c r="CL589" s="198"/>
      <c r="CM589" s="198"/>
      <c r="CN589" s="198"/>
      <c r="CO589" s="198"/>
      <c r="CP589" s="198"/>
      <c r="CQ589" s="198"/>
    </row>
    <row r="590" spans="1:95" ht="13.5" x14ac:dyDescent="0.3">
      <c r="D590" s="181"/>
      <c r="E590" s="181"/>
      <c r="T590" s="198"/>
      <c r="U590" s="197" t="s">
        <v>363</v>
      </c>
      <c r="V590" s="198"/>
      <c r="W590" s="198"/>
      <c r="X590" s="198"/>
      <c r="Y590" s="198"/>
      <c r="Z590" s="198"/>
      <c r="AA590" s="198"/>
      <c r="AB590" s="197" t="s">
        <v>315</v>
      </c>
      <c r="AC590" s="198"/>
      <c r="AD590" s="198"/>
      <c r="AE590" s="198"/>
      <c r="AF590" s="198"/>
      <c r="AG590" s="198"/>
      <c r="AI590" s="198"/>
      <c r="AJ590" s="197" t="s">
        <v>212</v>
      </c>
      <c r="AK590" s="198"/>
      <c r="AL590" s="198"/>
      <c r="AM590" s="198"/>
      <c r="AN590" s="198"/>
      <c r="AO590" s="198"/>
      <c r="AP590" s="197" t="s">
        <v>213</v>
      </c>
      <c r="AQ590" s="198"/>
      <c r="AR590" s="198"/>
      <c r="AS590" s="198"/>
      <c r="AT590" s="198"/>
      <c r="AU590" s="198"/>
      <c r="AV590" s="197" t="s">
        <v>214</v>
      </c>
      <c r="AW590" s="198"/>
      <c r="AX590" s="198"/>
      <c r="AY590" s="198"/>
      <c r="AZ590" s="198"/>
      <c r="BA590" s="198"/>
      <c r="BB590" s="197" t="s">
        <v>215</v>
      </c>
      <c r="BC590" s="198"/>
      <c r="BD590" s="198"/>
      <c r="BE590" s="198"/>
      <c r="BF590" s="198"/>
      <c r="BG590" s="198"/>
      <c r="BH590" s="198"/>
      <c r="BI590" s="197" t="s">
        <v>216</v>
      </c>
      <c r="BN590" s="198"/>
      <c r="BO590" s="198"/>
      <c r="BP590" s="198"/>
      <c r="BQ590" s="198"/>
      <c r="BR590" s="198"/>
      <c r="BS590" s="198"/>
      <c r="BT590" s="198"/>
      <c r="BU590" s="198"/>
      <c r="BV590" s="198"/>
      <c r="BW590" s="198"/>
      <c r="BX590" s="198"/>
      <c r="BY590" s="198"/>
      <c r="BZ590" s="198"/>
      <c r="CA590" s="198"/>
      <c r="CB590" s="198"/>
      <c r="CC590" s="198"/>
      <c r="CD590" s="198"/>
      <c r="CE590" s="198"/>
      <c r="CF590" s="198"/>
      <c r="CG590" s="198"/>
      <c r="CH590" s="198"/>
      <c r="CI590" s="198"/>
      <c r="CJ590" s="198"/>
      <c r="CK590" s="198"/>
      <c r="CL590" s="198"/>
      <c r="CM590" s="198"/>
      <c r="CN590" s="198"/>
      <c r="CO590" s="198"/>
      <c r="CP590" s="198"/>
      <c r="CQ590" s="198"/>
    </row>
    <row r="591" spans="1:95" ht="87" x14ac:dyDescent="0.3">
      <c r="D591" s="181"/>
      <c r="E591" s="181"/>
      <c r="T591" s="198"/>
      <c r="U591" s="199" t="s">
        <v>500</v>
      </c>
      <c r="V591" s="199"/>
      <c r="W591" s="199"/>
      <c r="X591" s="199"/>
      <c r="Y591" s="199"/>
      <c r="Z591" s="198"/>
      <c r="AA591" s="198"/>
      <c r="AB591" s="199" t="s">
        <v>500</v>
      </c>
      <c r="AC591" s="199"/>
      <c r="AD591" s="199"/>
      <c r="AE591" s="199"/>
      <c r="AF591" s="199"/>
      <c r="AG591" s="198"/>
      <c r="AI591" s="198"/>
      <c r="AJ591" s="518" t="s">
        <v>501</v>
      </c>
      <c r="AK591" s="518"/>
      <c r="AL591" s="518"/>
      <c r="AM591" s="518"/>
      <c r="AN591" s="518"/>
      <c r="AO591" s="198"/>
      <c r="AP591" s="518" t="s">
        <v>502</v>
      </c>
      <c r="AQ591" s="518"/>
      <c r="AR591" s="518"/>
      <c r="AS591" s="518"/>
      <c r="AT591" s="518"/>
      <c r="AU591" s="198"/>
      <c r="AV591" s="518" t="s">
        <v>502</v>
      </c>
      <c r="AW591" s="518"/>
      <c r="AX591" s="518"/>
      <c r="AY591" s="518"/>
      <c r="AZ591" s="518"/>
      <c r="BA591" s="198"/>
      <c r="BB591" s="518" t="s">
        <v>503</v>
      </c>
      <c r="BC591" s="518"/>
      <c r="BD591" s="518"/>
      <c r="BE591" s="518"/>
      <c r="BF591" s="518"/>
      <c r="BG591" s="198"/>
      <c r="BH591" s="198"/>
      <c r="BI591" s="518" t="s">
        <v>503</v>
      </c>
      <c r="BJ591" s="518"/>
      <c r="BK591" s="518"/>
      <c r="BL591" s="518"/>
      <c r="BM591" s="518"/>
      <c r="BN591" s="198"/>
      <c r="BO591" s="198"/>
      <c r="BP591" s="198"/>
      <c r="BQ591" s="198"/>
      <c r="BR591" s="198"/>
      <c r="BS591" s="198"/>
      <c r="BT591" s="198"/>
      <c r="BU591" s="198"/>
      <c r="BV591" s="198"/>
      <c r="BW591" s="198"/>
      <c r="BX591" s="198"/>
      <c r="BY591" s="198"/>
      <c r="BZ591" s="198"/>
      <c r="CA591" s="198"/>
      <c r="CB591" s="198"/>
      <c r="CC591" s="198"/>
      <c r="CD591" s="198"/>
      <c r="CE591" s="198"/>
      <c r="CF591" s="198"/>
      <c r="CG591" s="198"/>
      <c r="CH591" s="198"/>
      <c r="CI591" s="198"/>
      <c r="CJ591" s="198"/>
      <c r="CK591" s="198"/>
      <c r="CL591" s="198"/>
      <c r="CM591" s="198"/>
      <c r="CN591" s="198"/>
      <c r="CO591" s="198"/>
      <c r="CP591" s="198"/>
      <c r="CQ591" s="198"/>
    </row>
    <row r="592" spans="1:95" ht="54" x14ac:dyDescent="0.3">
      <c r="D592" s="181"/>
      <c r="E592" s="181"/>
      <c r="T592" s="197"/>
      <c r="U592" s="200" t="s">
        <v>0</v>
      </c>
      <c r="V592" s="200" t="s">
        <v>150</v>
      </c>
      <c r="W592" s="200" t="s">
        <v>179</v>
      </c>
      <c r="X592" s="200" t="s">
        <v>399</v>
      </c>
      <c r="Y592" s="200" t="s">
        <v>400</v>
      </c>
      <c r="Z592" s="197"/>
      <c r="AA592" s="197"/>
      <c r="AB592" s="200" t="s">
        <v>0</v>
      </c>
      <c r="AC592" s="200" t="s">
        <v>209</v>
      </c>
      <c r="AD592" s="200" t="s">
        <v>210</v>
      </c>
      <c r="AE592" s="200" t="s">
        <v>187</v>
      </c>
      <c r="AF592" s="200" t="s">
        <v>208</v>
      </c>
      <c r="AG592" s="197"/>
      <c r="AI592" s="197"/>
      <c r="AJ592" s="200" t="s">
        <v>0</v>
      </c>
      <c r="AK592" s="200" t="s">
        <v>150</v>
      </c>
      <c r="AL592" s="200" t="s">
        <v>186</v>
      </c>
      <c r="AM592" s="200" t="s">
        <v>187</v>
      </c>
      <c r="AN592" s="200" t="s">
        <v>208</v>
      </c>
      <c r="AO592" s="197"/>
      <c r="AP592" s="200" t="s">
        <v>0</v>
      </c>
      <c r="AQ592" s="200" t="s">
        <v>150</v>
      </c>
      <c r="AR592" s="200" t="s">
        <v>186</v>
      </c>
      <c r="AS592" s="200" t="s">
        <v>187</v>
      </c>
      <c r="AT592" s="200" t="s">
        <v>208</v>
      </c>
      <c r="AU592" s="197"/>
      <c r="AV592" s="200" t="s">
        <v>0</v>
      </c>
      <c r="AW592" s="200" t="s">
        <v>150</v>
      </c>
      <c r="AX592" s="200" t="s">
        <v>186</v>
      </c>
      <c r="AY592" s="200" t="s">
        <v>187</v>
      </c>
      <c r="AZ592" s="200" t="s">
        <v>208</v>
      </c>
      <c r="BA592" s="197"/>
      <c r="BB592" s="200" t="s">
        <v>0</v>
      </c>
      <c r="BC592" s="200" t="s">
        <v>150</v>
      </c>
      <c r="BD592" s="200" t="s">
        <v>186</v>
      </c>
      <c r="BE592" s="200" t="s">
        <v>187</v>
      </c>
      <c r="BF592" s="200" t="s">
        <v>208</v>
      </c>
      <c r="BG592" s="197"/>
      <c r="BH592" s="197"/>
      <c r="BI592" s="200" t="s">
        <v>0</v>
      </c>
      <c r="BJ592" s="200" t="s">
        <v>150</v>
      </c>
      <c r="BK592" s="200" t="s">
        <v>186</v>
      </c>
      <c r="BL592" s="200" t="s">
        <v>187</v>
      </c>
      <c r="BM592" s="200" t="s">
        <v>208</v>
      </c>
      <c r="BN592" s="197"/>
      <c r="BO592" s="197"/>
      <c r="BP592" s="197"/>
      <c r="BQ592" s="197"/>
      <c r="BR592" s="197"/>
      <c r="BS592" s="197"/>
      <c r="BT592" s="197"/>
      <c r="BU592" s="197"/>
      <c r="BV592" s="197"/>
      <c r="BW592" s="197"/>
      <c r="BX592" s="197"/>
      <c r="BY592" s="197"/>
      <c r="BZ592" s="197"/>
      <c r="CA592" s="197"/>
      <c r="CB592" s="197"/>
      <c r="CC592" s="197"/>
      <c r="CD592" s="197"/>
      <c r="CE592" s="197"/>
      <c r="CF592" s="197"/>
      <c r="CG592" s="197"/>
      <c r="CH592" s="197"/>
      <c r="CI592" s="197"/>
      <c r="CJ592" s="197"/>
      <c r="CK592" s="197"/>
      <c r="CL592" s="197"/>
      <c r="CM592" s="197"/>
      <c r="CN592" s="197"/>
      <c r="CO592" s="197"/>
      <c r="CP592" s="197"/>
      <c r="CQ592" s="197"/>
    </row>
    <row r="593" spans="16:95" ht="13.5" x14ac:dyDescent="0.3">
      <c r="T593" s="197"/>
      <c r="U593" s="201">
        <f ca="1">SUM(V593:Y593)</f>
        <v>95.46</v>
      </c>
      <c r="V593" s="201">
        <f ca="1">I582</f>
        <v>35.009999999999991</v>
      </c>
      <c r="W593" s="201">
        <f ca="1">J582</f>
        <v>6.5799999999999992</v>
      </c>
      <c r="X593" s="201">
        <f ca="1">K582</f>
        <v>18.120000000000005</v>
      </c>
      <c r="Y593" s="201">
        <f ca="1">L582</f>
        <v>35.75</v>
      </c>
      <c r="Z593" s="197"/>
      <c r="AA593" s="197"/>
      <c r="AB593" s="201">
        <f>SUM(AC593:AF593)</f>
        <v>89.87</v>
      </c>
      <c r="AC593" s="201">
        <v>34.375</v>
      </c>
      <c r="AD593" s="201">
        <v>13.955000000000002</v>
      </c>
      <c r="AE593" s="201">
        <v>7.9150000000000009</v>
      </c>
      <c r="AF593" s="201">
        <v>33.625</v>
      </c>
      <c r="AG593" s="197"/>
      <c r="AI593" s="197"/>
      <c r="AJ593" s="201">
        <f>SUM(AK593:AN593)</f>
        <v>88.344999999999999</v>
      </c>
      <c r="AK593" s="201">
        <v>33.725000000000001</v>
      </c>
      <c r="AL593" s="201">
        <v>15.389999999999999</v>
      </c>
      <c r="AM593" s="201">
        <v>7.335</v>
      </c>
      <c r="AN593" s="201">
        <v>31.895</v>
      </c>
      <c r="AO593" s="197"/>
      <c r="AP593" s="201">
        <f>SUM(AQ593:AT593)</f>
        <v>85.552999999999997</v>
      </c>
      <c r="AQ593" s="201">
        <v>32.416333333333334</v>
      </c>
      <c r="AR593" s="201">
        <v>14.490000000000002</v>
      </c>
      <c r="AS593" s="201">
        <v>7.3516666666666666</v>
      </c>
      <c r="AT593" s="201">
        <v>31.295000000000002</v>
      </c>
      <c r="AU593" s="197"/>
      <c r="AV593" s="201">
        <f>SUM(AW593:AZ593)</f>
        <v>81.975616666666667</v>
      </c>
      <c r="AW593" s="201">
        <v>31.032283333333336</v>
      </c>
      <c r="AX593" s="201">
        <v>14.296666666666665</v>
      </c>
      <c r="AY593" s="201">
        <v>8.1416666666666675</v>
      </c>
      <c r="AZ593" s="201">
        <v>28.505000000000003</v>
      </c>
      <c r="BA593" s="197"/>
      <c r="BB593" s="201">
        <f>SUM(BC593:BF593)</f>
        <v>80.223950000000002</v>
      </c>
      <c r="BC593" s="201">
        <v>30.857283333333335</v>
      </c>
      <c r="BD593" s="201">
        <v>14.17</v>
      </c>
      <c r="BE593" s="201">
        <v>8.1716666666666669</v>
      </c>
      <c r="BF593" s="201">
        <v>27.024999999999999</v>
      </c>
      <c r="BG593" s="197"/>
      <c r="BH593" s="197"/>
      <c r="BI593" s="201">
        <v>83.333949999999987</v>
      </c>
      <c r="BJ593" s="201">
        <v>31.507283333333334</v>
      </c>
      <c r="BK593" s="201">
        <v>14.82</v>
      </c>
      <c r="BL593" s="201">
        <v>7.1366666666666667</v>
      </c>
      <c r="BM593" s="201">
        <v>29.87</v>
      </c>
      <c r="BN593" s="197"/>
      <c r="BO593" s="197"/>
      <c r="BP593" s="197"/>
      <c r="BQ593" s="197"/>
      <c r="BR593" s="197"/>
      <c r="BS593" s="197"/>
      <c r="BT593" s="197"/>
      <c r="BU593" s="197"/>
      <c r="BV593" s="197"/>
      <c r="BW593" s="197"/>
      <c r="BX593" s="197"/>
      <c r="BY593" s="197"/>
      <c r="BZ593" s="197"/>
      <c r="CA593" s="197"/>
      <c r="CB593" s="197"/>
      <c r="CC593" s="197"/>
      <c r="CD593" s="197"/>
      <c r="CE593" s="197"/>
      <c r="CF593" s="197"/>
      <c r="CG593" s="197"/>
      <c r="CH593" s="197"/>
      <c r="CI593" s="197"/>
      <c r="CJ593" s="197"/>
      <c r="CK593" s="197"/>
      <c r="CL593" s="197"/>
      <c r="CM593" s="197"/>
      <c r="CN593" s="197"/>
      <c r="CO593" s="197"/>
      <c r="CP593" s="197"/>
      <c r="CQ593" s="197"/>
    </row>
    <row r="594" spans="16:95" ht="13.5" x14ac:dyDescent="0.3">
      <c r="T594" s="197"/>
      <c r="U594" s="202">
        <f ca="1">U593/$U$593</f>
        <v>1</v>
      </c>
      <c r="V594" s="203">
        <f ca="1">V593/$U$593</f>
        <v>0.36675047140163414</v>
      </c>
      <c r="W594" s="203">
        <f ca="1">W593/$U$593</f>
        <v>6.892939451078986E-2</v>
      </c>
      <c r="X594" s="203">
        <f ca="1">X593/$U$593</f>
        <v>0.1898177247014457</v>
      </c>
      <c r="Y594" s="203">
        <f ca="1">Y593/$U$593</f>
        <v>0.37450240938613033</v>
      </c>
      <c r="Z594" s="197"/>
      <c r="AA594" s="197"/>
      <c r="AB594" s="202">
        <f>AB593/AB$593</f>
        <v>1</v>
      </c>
      <c r="AC594" s="203">
        <f>AC593/AB$593</f>
        <v>0.38249694002447976</v>
      </c>
      <c r="AD594" s="203">
        <f>AD593/AB$593</f>
        <v>0.15527984867030156</v>
      </c>
      <c r="AE594" s="203">
        <f>AE593/AB$593</f>
        <v>8.807165906309114E-2</v>
      </c>
      <c r="AF594" s="203">
        <f>AF593/AB$593</f>
        <v>0.37415155224212748</v>
      </c>
      <c r="AG594" s="197"/>
      <c r="AI594" s="197"/>
      <c r="AJ594" s="202">
        <v>1</v>
      </c>
      <c r="AK594" s="203">
        <v>0.36336616352934326</v>
      </c>
      <c r="AL594" s="203">
        <v>0.17938108281368376</v>
      </c>
      <c r="AM594" s="203">
        <v>8.5494492686053969E-2</v>
      </c>
      <c r="AN594" s="203">
        <v>0.37175826097091902</v>
      </c>
      <c r="AO594" s="197"/>
      <c r="AP594" s="202">
        <f>AP593/AP593</f>
        <v>1</v>
      </c>
      <c r="AQ594" s="203">
        <f>AQ593/AP593</f>
        <v>0.3789035256897284</v>
      </c>
      <c r="AR594" s="203">
        <f>AR593/AP593</f>
        <v>0.16936869542856478</v>
      </c>
      <c r="AS594" s="203">
        <f>AS593/AP593</f>
        <v>8.5931138202829438E-2</v>
      </c>
      <c r="AT594" s="203">
        <f>AT593/AP593</f>
        <v>0.36579664067887746</v>
      </c>
      <c r="AU594" s="197"/>
      <c r="AV594" s="202">
        <f>AV593/AV593</f>
        <v>1</v>
      </c>
      <c r="AW594" s="203">
        <f>AW593/AV593</f>
        <v>0.37855504594150663</v>
      </c>
      <c r="AX594" s="203">
        <f>AX593/AV593</f>
        <v>0.17440145311502178</v>
      </c>
      <c r="AY594" s="203">
        <f>AY593/AV593</f>
        <v>9.9318150905442007E-2</v>
      </c>
      <c r="AZ594" s="203">
        <f>AZ593/AV593</f>
        <v>0.34772535003802962</v>
      </c>
      <c r="BA594" s="197"/>
      <c r="BB594" s="202">
        <f>BB593/BB593</f>
        <v>1</v>
      </c>
      <c r="BC594" s="203">
        <f>BC593/BB593</f>
        <v>0.38463929204848846</v>
      </c>
      <c r="BD594" s="203">
        <f>BD593/BB593</f>
        <v>0.17663054486845886</v>
      </c>
      <c r="BE594" s="203">
        <f>BE593/BB593</f>
        <v>0.10186068707245986</v>
      </c>
      <c r="BF594" s="203">
        <f>BF593/BB593</f>
        <v>0.33686947601059281</v>
      </c>
      <c r="BG594" s="197"/>
      <c r="BH594" s="197"/>
      <c r="BI594" s="202">
        <f>BI593/$BI$593</f>
        <v>1</v>
      </c>
      <c r="BJ594" s="203">
        <f>BJ593/$BI$593</f>
        <v>0.37808460217394396</v>
      </c>
      <c r="BK594" s="203">
        <f>BK593/$BI$593</f>
        <v>0.17783868399373848</v>
      </c>
      <c r="BL594" s="203">
        <f>BL593/$BI$593</f>
        <v>8.5639366268689621E-2</v>
      </c>
      <c r="BM594" s="203">
        <f>BM593/$BI$593</f>
        <v>0.35843734756362811</v>
      </c>
      <c r="BN594" s="197"/>
      <c r="BO594" s="197"/>
      <c r="BP594" s="197"/>
      <c r="BQ594" s="197"/>
      <c r="BR594" s="197"/>
      <c r="BS594" s="197"/>
      <c r="BT594" s="197"/>
      <c r="BU594" s="197"/>
      <c r="BV594" s="197"/>
      <c r="BW594" s="197"/>
      <c r="BX594" s="197"/>
      <c r="BY594" s="197"/>
      <c r="BZ594" s="197"/>
      <c r="CA594" s="197"/>
      <c r="CB594" s="197"/>
      <c r="CC594" s="197"/>
      <c r="CD594" s="197"/>
      <c r="CE594" s="197"/>
      <c r="CF594" s="197"/>
      <c r="CG594" s="197"/>
      <c r="CH594" s="197"/>
      <c r="CI594" s="197"/>
      <c r="CJ594" s="197"/>
      <c r="CK594" s="197"/>
      <c r="CL594" s="197"/>
      <c r="CM594" s="197"/>
      <c r="CN594" s="197"/>
      <c r="CO594" s="197"/>
      <c r="CP594" s="197"/>
      <c r="CQ594" s="197"/>
    </row>
    <row r="595" spans="16:95" ht="14" x14ac:dyDescent="0.3">
      <c r="T595" s="198"/>
      <c r="U595" s="204">
        <f ca="1">V595+Y595</f>
        <v>1</v>
      </c>
      <c r="V595" s="517">
        <f ca="1">V594+W594+X594</f>
        <v>0.62549759061386978</v>
      </c>
      <c r="W595" s="517"/>
      <c r="X595" s="517"/>
      <c r="Y595" s="205">
        <f ca="1">Y594</f>
        <v>0.37450240938613033</v>
      </c>
      <c r="Z595" s="198"/>
      <c r="AA595" s="198"/>
      <c r="AB595" s="204">
        <f>AC595+AF595</f>
        <v>0.99999999999999989</v>
      </c>
      <c r="AC595" s="517">
        <f>AC594+AD594+AE594</f>
        <v>0.62584844775787241</v>
      </c>
      <c r="AD595" s="517"/>
      <c r="AE595" s="517"/>
      <c r="AF595" s="205">
        <f>AF594</f>
        <v>0.37415155224212748</v>
      </c>
      <c r="AG595" s="198"/>
      <c r="AI595" s="198"/>
      <c r="AJ595" s="204">
        <f>AK595+AN595</f>
        <v>0.99999999999999989</v>
      </c>
      <c r="AK595" s="517">
        <f>AK594+AL594+AM594</f>
        <v>0.62824173902908087</v>
      </c>
      <c r="AL595" s="517"/>
      <c r="AM595" s="517"/>
      <c r="AN595" s="205">
        <f>AN594</f>
        <v>0.37175826097091902</v>
      </c>
      <c r="AO595" s="198"/>
      <c r="AP595" s="204">
        <f>AQ595+AT595</f>
        <v>1.0000000000000002</v>
      </c>
      <c r="AQ595" s="517">
        <f>AQ594+AR594+AS594</f>
        <v>0.63420335932112271</v>
      </c>
      <c r="AR595" s="517"/>
      <c r="AS595" s="517"/>
      <c r="AT595" s="205">
        <f>AT594</f>
        <v>0.36579664067887746</v>
      </c>
      <c r="AU595" s="198"/>
      <c r="AV595" s="204">
        <f>AW595+AZ595</f>
        <v>1</v>
      </c>
      <c r="AW595" s="517">
        <f>AW594+AX594+AY594</f>
        <v>0.65227464996197049</v>
      </c>
      <c r="AX595" s="517"/>
      <c r="AY595" s="517"/>
      <c r="AZ595" s="205">
        <f>AZ594</f>
        <v>0.34772535003802962</v>
      </c>
      <c r="BA595" s="198"/>
      <c r="BB595" s="204">
        <f>BC595+BF595</f>
        <v>1</v>
      </c>
      <c r="BC595" s="517">
        <f>BC594+BD594+BE594</f>
        <v>0.66313052398940719</v>
      </c>
      <c r="BD595" s="517"/>
      <c r="BE595" s="517"/>
      <c r="BF595" s="205">
        <f>BF594</f>
        <v>0.33686947601059281</v>
      </c>
      <c r="BG595" s="198"/>
      <c r="BH595" s="198"/>
      <c r="BI595" s="204">
        <f>BJ595+BM595</f>
        <v>1</v>
      </c>
      <c r="BJ595" s="206">
        <f>BJ594+BK594+BL594</f>
        <v>0.64156265243637201</v>
      </c>
      <c r="BK595" s="206"/>
      <c r="BL595" s="206"/>
      <c r="BM595" s="205">
        <f>BM594</f>
        <v>0.35843734756362811</v>
      </c>
      <c r="BN595" s="198"/>
      <c r="BO595" s="198"/>
      <c r="BP595" s="198"/>
      <c r="BQ595" s="198"/>
      <c r="BR595" s="198"/>
      <c r="BS595" s="198"/>
      <c r="BT595" s="198"/>
      <c r="BU595" s="198"/>
      <c r="BV595" s="198"/>
      <c r="BW595" s="198"/>
      <c r="BX595" s="198"/>
      <c r="BY595" s="198"/>
      <c r="BZ595" s="198"/>
      <c r="CA595" s="198"/>
      <c r="CB595" s="198"/>
      <c r="CC595" s="198"/>
      <c r="CD595" s="198"/>
      <c r="CE595" s="198"/>
      <c r="CF595" s="198"/>
      <c r="CG595" s="198"/>
      <c r="CH595" s="198"/>
      <c r="CI595" s="198"/>
      <c r="CJ595" s="198"/>
      <c r="CK595" s="198"/>
      <c r="CL595" s="198"/>
      <c r="CM595" s="198"/>
      <c r="CN595" s="198"/>
      <c r="CO595" s="198"/>
      <c r="CP595" s="198"/>
      <c r="CQ595" s="198"/>
    </row>
    <row r="596" spans="16:95" ht="13.5" x14ac:dyDescent="0.3">
      <c r="T596" s="198"/>
      <c r="U596" s="198"/>
      <c r="V596" s="207"/>
      <c r="W596" s="198"/>
      <c r="X596" s="198"/>
      <c r="Y596" s="198"/>
      <c r="Z596" s="198"/>
      <c r="AA596" s="198"/>
      <c r="AB596" s="198"/>
      <c r="AC596" s="207"/>
      <c r="AD596" s="198"/>
      <c r="AE596" s="198"/>
      <c r="AF596" s="198"/>
      <c r="AG596" s="198"/>
      <c r="AI596" s="198"/>
      <c r="AJ596" s="198"/>
      <c r="AK596" s="198"/>
      <c r="AL596" s="198"/>
      <c r="AM596" s="198"/>
      <c r="AN596" s="198"/>
      <c r="AO596" s="198"/>
      <c r="AP596" s="198"/>
      <c r="AQ596" s="198"/>
      <c r="AR596" s="198"/>
      <c r="AS596" s="198"/>
      <c r="AT596" s="198"/>
      <c r="AU596" s="198"/>
      <c r="AV596" s="198"/>
      <c r="AW596" s="198"/>
      <c r="AX596" s="198"/>
      <c r="AY596" s="198"/>
      <c r="AZ596" s="198"/>
      <c r="BA596" s="198"/>
      <c r="BB596" s="198"/>
      <c r="BC596" s="198"/>
      <c r="BD596" s="198"/>
      <c r="BE596" s="198"/>
      <c r="BF596" s="198"/>
      <c r="BG596" s="198"/>
      <c r="BH596" s="198"/>
      <c r="BN596" s="198"/>
      <c r="BO596" s="198"/>
      <c r="BP596" s="198"/>
      <c r="BQ596" s="198"/>
      <c r="BR596" s="198"/>
      <c r="BS596" s="198"/>
      <c r="BT596" s="198"/>
      <c r="BU596" s="198"/>
      <c r="BV596" s="198"/>
      <c r="BW596" s="198"/>
      <c r="BX596" s="198"/>
      <c r="BY596" s="198"/>
      <c r="BZ596" s="198"/>
      <c r="CA596" s="198"/>
      <c r="CB596" s="198"/>
      <c r="CC596" s="198"/>
      <c r="CD596" s="198"/>
      <c r="CE596" s="198"/>
      <c r="CF596" s="198"/>
      <c r="CG596" s="198"/>
      <c r="CH596" s="198"/>
      <c r="CI596" s="198"/>
      <c r="CJ596" s="198"/>
      <c r="CK596" s="198"/>
      <c r="CL596" s="198"/>
      <c r="CM596" s="198"/>
      <c r="CN596" s="198"/>
      <c r="CO596" s="198"/>
      <c r="CP596" s="198"/>
      <c r="CQ596" s="198"/>
    </row>
    <row r="597" spans="16:95" ht="13.5" x14ac:dyDescent="0.3">
      <c r="T597" s="198"/>
      <c r="U597" s="198"/>
      <c r="V597" s="198"/>
      <c r="W597" s="198"/>
      <c r="X597" s="198"/>
      <c r="Y597" s="198"/>
      <c r="Z597" s="198"/>
      <c r="AA597" s="198"/>
      <c r="AB597" s="198"/>
      <c r="AC597" s="198"/>
      <c r="AD597" s="198"/>
      <c r="AE597" s="198"/>
      <c r="AF597" s="198"/>
      <c r="AG597" s="198"/>
      <c r="AI597" s="198"/>
      <c r="AJ597" s="198"/>
      <c r="AK597" s="198"/>
      <c r="AL597" s="198"/>
      <c r="AM597" s="198"/>
      <c r="AN597" s="198"/>
      <c r="AO597" s="198"/>
      <c r="AP597" s="198"/>
      <c r="AQ597" s="198"/>
      <c r="AR597" s="198"/>
      <c r="AS597" s="198"/>
      <c r="AT597" s="198"/>
      <c r="AU597" s="198"/>
      <c r="AV597" s="198"/>
      <c r="AW597" s="198"/>
      <c r="AX597" s="198"/>
      <c r="AY597" s="198"/>
      <c r="AZ597" s="198"/>
      <c r="BA597" s="198"/>
      <c r="BB597" s="198"/>
      <c r="BC597" s="198"/>
      <c r="BD597" s="198"/>
      <c r="BE597" s="198"/>
      <c r="BF597" s="198"/>
      <c r="BG597" s="198"/>
      <c r="BH597" s="198"/>
      <c r="BN597" s="198"/>
      <c r="BO597" s="198"/>
      <c r="BP597" s="198"/>
      <c r="BQ597" s="198"/>
      <c r="BR597" s="198"/>
      <c r="BS597" s="198"/>
      <c r="BT597" s="198"/>
      <c r="BU597" s="198"/>
      <c r="BV597" s="198"/>
      <c r="BW597" s="198"/>
      <c r="BX597" s="198"/>
      <c r="BY597" s="198"/>
      <c r="BZ597" s="198"/>
      <c r="CA597" s="198"/>
      <c r="CB597" s="198"/>
      <c r="CC597" s="198"/>
      <c r="CD597" s="198"/>
      <c r="CE597" s="198"/>
      <c r="CF597" s="198"/>
      <c r="CG597" s="198"/>
      <c r="CH597" s="198"/>
      <c r="CI597" s="198"/>
      <c r="CJ597" s="198"/>
      <c r="CK597" s="198"/>
      <c r="CL597" s="198"/>
      <c r="CM597" s="198"/>
      <c r="CN597" s="198"/>
      <c r="CO597" s="198"/>
      <c r="CP597" s="198"/>
      <c r="CQ597" s="198"/>
    </row>
    <row r="598" spans="16:95" ht="13.5" x14ac:dyDescent="0.3">
      <c r="P598" s="180"/>
      <c r="T598" s="198"/>
      <c r="U598" s="198"/>
      <c r="V598" s="198"/>
      <c r="W598" s="198"/>
      <c r="X598" s="198"/>
      <c r="Y598" s="198"/>
      <c r="Z598" s="198"/>
      <c r="AA598" s="198"/>
      <c r="AB598" s="198"/>
      <c r="AC598" s="198"/>
      <c r="AD598" s="198"/>
      <c r="AE598" s="198"/>
      <c r="AF598" s="198"/>
      <c r="AG598" s="198"/>
      <c r="AI598" s="198"/>
      <c r="AJ598" s="198"/>
      <c r="AK598" s="198"/>
      <c r="AL598" s="198"/>
      <c r="AM598" s="198"/>
      <c r="AN598" s="198"/>
      <c r="AO598" s="198"/>
      <c r="AP598" s="198"/>
      <c r="AQ598" s="198"/>
      <c r="AR598" s="198"/>
      <c r="AS598" s="198"/>
      <c r="AT598" s="198"/>
      <c r="AU598" s="198"/>
      <c r="AV598" s="198"/>
      <c r="AW598" s="198"/>
      <c r="AX598" s="198"/>
      <c r="AY598" s="198"/>
      <c r="AZ598" s="198"/>
      <c r="BA598" s="198"/>
      <c r="BB598" s="198"/>
      <c r="BC598" s="198"/>
      <c r="BD598" s="198"/>
      <c r="BE598" s="198"/>
      <c r="BF598" s="198"/>
      <c r="BG598" s="198"/>
      <c r="BH598" s="198"/>
      <c r="BN598" s="198"/>
      <c r="BO598" s="198"/>
      <c r="BP598" s="198"/>
      <c r="BQ598" s="198"/>
      <c r="BR598" s="198"/>
      <c r="BS598" s="198"/>
      <c r="BT598" s="198"/>
      <c r="BU598" s="198"/>
      <c r="BV598" s="198"/>
      <c r="BW598" s="198"/>
      <c r="BX598" s="198"/>
      <c r="BY598" s="198"/>
      <c r="BZ598" s="198"/>
      <c r="CA598" s="198"/>
      <c r="CB598" s="198"/>
      <c r="CC598" s="198"/>
      <c r="CD598" s="198"/>
      <c r="CE598" s="198"/>
      <c r="CF598" s="198"/>
      <c r="CG598" s="198"/>
      <c r="CH598" s="198"/>
      <c r="CI598" s="198"/>
      <c r="CJ598" s="198"/>
      <c r="CK598" s="198"/>
      <c r="CL598" s="198"/>
      <c r="CM598" s="198"/>
      <c r="CN598" s="198"/>
      <c r="CO598" s="198"/>
      <c r="CP598" s="198"/>
      <c r="CQ598" s="198"/>
    </row>
    <row r="599" spans="16:95" ht="13.5" x14ac:dyDescent="0.3">
      <c r="P599" s="180"/>
      <c r="T599" s="198"/>
      <c r="U599" s="198"/>
      <c r="V599" s="198"/>
      <c r="W599" s="198"/>
      <c r="X599" s="198"/>
      <c r="Y599" s="198"/>
      <c r="Z599" s="198"/>
      <c r="AA599" s="198"/>
      <c r="AB599" s="198"/>
      <c r="AC599" s="198"/>
      <c r="AD599" s="198"/>
      <c r="AE599" s="198"/>
      <c r="AF599" s="198"/>
      <c r="AG599" s="198"/>
      <c r="AI599" s="198"/>
      <c r="AJ599" s="198"/>
      <c r="AK599" s="198"/>
      <c r="AL599" s="198"/>
      <c r="AM599" s="198"/>
      <c r="AN599" s="198"/>
      <c r="AO599" s="198"/>
      <c r="AP599" s="198"/>
      <c r="AQ599" s="198"/>
      <c r="AR599" s="198"/>
      <c r="AS599" s="198"/>
      <c r="AT599" s="198"/>
      <c r="AU599" s="198"/>
      <c r="AV599" s="198"/>
      <c r="AW599" s="198"/>
      <c r="AX599" s="198"/>
      <c r="AY599" s="198"/>
      <c r="AZ599" s="198"/>
      <c r="BA599" s="198"/>
      <c r="BB599" s="198"/>
      <c r="BC599" s="198"/>
      <c r="BD599" s="198"/>
      <c r="BE599" s="198"/>
      <c r="BF599" s="198"/>
      <c r="BG599" s="198"/>
      <c r="BH599" s="198"/>
      <c r="BN599" s="198"/>
      <c r="BO599" s="198"/>
      <c r="BP599" s="198"/>
      <c r="BQ599" s="198"/>
      <c r="BR599" s="198"/>
      <c r="BS599" s="198"/>
      <c r="BT599" s="198"/>
      <c r="BU599" s="198"/>
      <c r="BV599" s="198"/>
      <c r="BW599" s="198"/>
      <c r="BX599" s="198"/>
      <c r="BY599" s="198"/>
      <c r="BZ599" s="198"/>
      <c r="CA599" s="198"/>
      <c r="CB599" s="198"/>
      <c r="CC599" s="198"/>
      <c r="CD599" s="198"/>
      <c r="CE599" s="198"/>
      <c r="CF599" s="198"/>
      <c r="CG599" s="198"/>
      <c r="CH599" s="198"/>
      <c r="CI599" s="198"/>
      <c r="CJ599" s="198"/>
      <c r="CK599" s="198"/>
      <c r="CL599" s="198"/>
      <c r="CM599" s="198"/>
      <c r="CN599" s="198"/>
      <c r="CO599" s="198"/>
      <c r="CP599" s="198"/>
      <c r="CQ599" s="198"/>
    </row>
    <row r="600" spans="16:95" ht="13.5" x14ac:dyDescent="0.3">
      <c r="P600" s="180"/>
      <c r="T600" s="198"/>
      <c r="U600" s="198"/>
      <c r="V600" s="198"/>
      <c r="W600" s="198"/>
      <c r="X600" s="198"/>
      <c r="Y600" s="198"/>
      <c r="Z600" s="198"/>
      <c r="AA600" s="198"/>
      <c r="AB600" s="198"/>
      <c r="AC600" s="198"/>
      <c r="AD600" s="198"/>
      <c r="AE600" s="198"/>
      <c r="AF600" s="198"/>
      <c r="AG600" s="198"/>
      <c r="AI600" s="198"/>
      <c r="AJ600" s="198"/>
      <c r="AK600" s="198"/>
      <c r="AL600" s="198"/>
      <c r="AM600" s="198"/>
      <c r="AN600" s="198"/>
      <c r="AO600" s="198"/>
      <c r="AP600" s="198"/>
      <c r="AQ600" s="198"/>
      <c r="AR600" s="198"/>
      <c r="AS600" s="198"/>
      <c r="AT600" s="198"/>
      <c r="AU600" s="198"/>
      <c r="AV600" s="198"/>
      <c r="AW600" s="198"/>
      <c r="AX600" s="198"/>
      <c r="AY600" s="198"/>
      <c r="AZ600" s="198"/>
      <c r="BA600" s="198"/>
      <c r="BB600" s="198"/>
      <c r="BC600" s="198"/>
      <c r="BD600" s="198"/>
      <c r="BE600" s="198"/>
      <c r="BF600" s="198"/>
      <c r="BG600" s="198"/>
      <c r="BH600" s="198"/>
      <c r="BN600" s="198"/>
      <c r="BO600" s="198"/>
      <c r="BP600" s="198"/>
      <c r="BQ600" s="198"/>
      <c r="BR600" s="198"/>
      <c r="BS600" s="198"/>
      <c r="BT600" s="198"/>
      <c r="BU600" s="198"/>
      <c r="BV600" s="198"/>
      <c r="BW600" s="198"/>
      <c r="BX600" s="198"/>
      <c r="BY600" s="198"/>
      <c r="BZ600" s="198"/>
      <c r="CA600" s="198"/>
      <c r="CB600" s="198"/>
      <c r="CC600" s="198"/>
      <c r="CD600" s="198"/>
      <c r="CE600" s="198"/>
      <c r="CF600" s="198"/>
      <c r="CG600" s="198"/>
      <c r="CH600" s="198"/>
      <c r="CI600" s="198"/>
      <c r="CJ600" s="198"/>
      <c r="CK600" s="198"/>
      <c r="CL600" s="198"/>
      <c r="CM600" s="198"/>
      <c r="CN600" s="198"/>
      <c r="CO600" s="198"/>
      <c r="CP600" s="198"/>
      <c r="CQ600" s="198"/>
    </row>
    <row r="601" spans="16:95" ht="13.5" x14ac:dyDescent="0.3">
      <c r="P601" s="180"/>
      <c r="T601" s="198"/>
      <c r="U601" s="198"/>
      <c r="V601" s="198"/>
      <c r="W601" s="198"/>
      <c r="X601" s="198"/>
      <c r="Y601" s="198"/>
      <c r="Z601" s="198"/>
      <c r="AA601" s="198"/>
      <c r="AB601" s="198"/>
      <c r="AC601" s="198"/>
      <c r="AD601" s="198"/>
      <c r="AE601" s="198"/>
      <c r="AF601" s="198"/>
      <c r="AG601" s="198"/>
      <c r="AI601" s="198"/>
      <c r="AJ601" s="198"/>
      <c r="AK601" s="198"/>
      <c r="AL601" s="198"/>
      <c r="AM601" s="198"/>
      <c r="AN601" s="198"/>
      <c r="AO601" s="198"/>
      <c r="AP601" s="198"/>
      <c r="AQ601" s="198"/>
      <c r="AR601" s="198"/>
      <c r="AS601" s="198"/>
      <c r="AT601" s="198"/>
      <c r="AU601" s="198"/>
      <c r="AV601" s="198"/>
      <c r="AW601" s="198"/>
      <c r="AX601" s="198"/>
      <c r="AY601" s="198"/>
      <c r="AZ601" s="198"/>
      <c r="BA601" s="198"/>
      <c r="BB601" s="198"/>
      <c r="BC601" s="198"/>
      <c r="BD601" s="198"/>
      <c r="BE601" s="198"/>
      <c r="BF601" s="198"/>
      <c r="BG601" s="198"/>
      <c r="BH601" s="198"/>
      <c r="BN601" s="198"/>
      <c r="BO601" s="198"/>
      <c r="BP601" s="198"/>
      <c r="BQ601" s="198"/>
      <c r="BR601" s="198"/>
      <c r="BS601" s="198"/>
      <c r="BT601" s="198"/>
      <c r="BU601" s="198"/>
      <c r="BV601" s="198"/>
      <c r="BW601" s="198"/>
      <c r="BX601" s="198"/>
      <c r="BY601" s="198"/>
      <c r="BZ601" s="198"/>
      <c r="CA601" s="198"/>
      <c r="CB601" s="198"/>
      <c r="CC601" s="198"/>
      <c r="CD601" s="198"/>
      <c r="CE601" s="198"/>
      <c r="CF601" s="198"/>
      <c r="CG601" s="198"/>
      <c r="CH601" s="198"/>
      <c r="CI601" s="198"/>
      <c r="CJ601" s="198"/>
      <c r="CK601" s="198"/>
      <c r="CL601" s="198"/>
      <c r="CM601" s="198"/>
      <c r="CN601" s="198"/>
      <c r="CO601" s="198"/>
      <c r="CP601" s="198"/>
      <c r="CQ601" s="198"/>
    </row>
    <row r="602" spans="16:95" ht="13.5" x14ac:dyDescent="0.3">
      <c r="P602" s="180"/>
      <c r="T602" s="198"/>
      <c r="U602" s="198"/>
      <c r="V602" s="198"/>
      <c r="W602" s="198"/>
      <c r="X602" s="198"/>
      <c r="Y602" s="198"/>
      <c r="Z602" s="198"/>
      <c r="AA602" s="198"/>
      <c r="AB602" s="198"/>
      <c r="AC602" s="198"/>
      <c r="AD602" s="198"/>
      <c r="AE602" s="198"/>
      <c r="AF602" s="198"/>
      <c r="AG602" s="198"/>
      <c r="AI602" s="198"/>
      <c r="AJ602" s="198"/>
      <c r="AK602" s="198"/>
      <c r="AL602" s="198"/>
      <c r="AM602" s="198"/>
      <c r="AN602" s="198"/>
      <c r="AO602" s="198"/>
      <c r="AP602" s="198"/>
      <c r="AQ602" s="198"/>
      <c r="AR602" s="198"/>
      <c r="AS602" s="198"/>
      <c r="AT602" s="198"/>
      <c r="AU602" s="198"/>
      <c r="AV602" s="198"/>
      <c r="AW602" s="198"/>
      <c r="AX602" s="198"/>
      <c r="AY602" s="198"/>
      <c r="AZ602" s="198"/>
      <c r="BA602" s="198"/>
      <c r="BB602" s="198"/>
      <c r="BC602" s="198"/>
      <c r="BD602" s="198"/>
      <c r="BE602" s="198"/>
      <c r="BF602" s="198"/>
      <c r="BG602" s="198"/>
      <c r="BH602" s="198"/>
      <c r="BN602" s="198"/>
      <c r="BO602" s="198"/>
      <c r="BP602" s="198"/>
      <c r="BQ602" s="198"/>
      <c r="BR602" s="198"/>
      <c r="BS602" s="198"/>
      <c r="BT602" s="198"/>
      <c r="BU602" s="198"/>
      <c r="BV602" s="198"/>
      <c r="BW602" s="198"/>
      <c r="BX602" s="198"/>
      <c r="BY602" s="198"/>
      <c r="BZ602" s="198"/>
      <c r="CA602" s="198"/>
      <c r="CB602" s="198"/>
      <c r="CC602" s="198"/>
      <c r="CD602" s="198"/>
      <c r="CE602" s="198"/>
      <c r="CF602" s="198"/>
      <c r="CG602" s="198"/>
      <c r="CH602" s="198"/>
      <c r="CI602" s="198"/>
      <c r="CJ602" s="198"/>
      <c r="CK602" s="198"/>
      <c r="CL602" s="198"/>
      <c r="CM602" s="198"/>
      <c r="CN602" s="198"/>
      <c r="CO602" s="198"/>
      <c r="CP602" s="198"/>
      <c r="CQ602" s="198"/>
    </row>
    <row r="603" spans="16:95" ht="13.5" x14ac:dyDescent="0.3">
      <c r="P603" s="180"/>
      <c r="T603" s="198"/>
      <c r="U603" s="198"/>
      <c r="V603" s="198"/>
      <c r="W603" s="198"/>
      <c r="X603" s="198"/>
      <c r="Y603" s="198"/>
      <c r="Z603" s="198"/>
      <c r="AA603" s="198"/>
      <c r="AB603" s="198"/>
      <c r="AC603" s="198"/>
      <c r="AD603" s="198"/>
      <c r="AE603" s="198"/>
      <c r="AF603" s="198"/>
      <c r="AG603" s="198"/>
      <c r="AI603" s="198"/>
      <c r="AJ603" s="198"/>
      <c r="AK603" s="198"/>
      <c r="AL603" s="198"/>
      <c r="AM603" s="198"/>
      <c r="AN603" s="198"/>
      <c r="AO603" s="198"/>
      <c r="AP603" s="198"/>
      <c r="AQ603" s="198"/>
      <c r="AR603" s="198"/>
      <c r="AS603" s="198"/>
      <c r="AT603" s="198"/>
      <c r="AU603" s="198"/>
      <c r="AV603" s="198"/>
      <c r="AW603" s="198"/>
      <c r="AX603" s="198"/>
      <c r="AY603" s="198"/>
      <c r="AZ603" s="198"/>
      <c r="BA603" s="198"/>
      <c r="BB603" s="198"/>
      <c r="BC603" s="198"/>
      <c r="BD603" s="198"/>
      <c r="BE603" s="198"/>
      <c r="BF603" s="198"/>
      <c r="BG603" s="198"/>
      <c r="BH603" s="198"/>
      <c r="BN603" s="198"/>
      <c r="BO603" s="198"/>
      <c r="BP603" s="198"/>
      <c r="BQ603" s="198"/>
      <c r="BR603" s="198"/>
      <c r="BS603" s="198"/>
      <c r="BT603" s="198"/>
      <c r="BU603" s="198"/>
      <c r="BV603" s="198"/>
      <c r="BW603" s="198"/>
      <c r="BX603" s="198"/>
      <c r="BY603" s="198"/>
      <c r="BZ603" s="198"/>
      <c r="CA603" s="198"/>
      <c r="CB603" s="198"/>
      <c r="CC603" s="198"/>
      <c r="CD603" s="198"/>
      <c r="CE603" s="198"/>
      <c r="CF603" s="198"/>
      <c r="CG603" s="198"/>
      <c r="CH603" s="198"/>
      <c r="CI603" s="198"/>
      <c r="CJ603" s="198"/>
      <c r="CK603" s="198"/>
      <c r="CL603" s="198"/>
      <c r="CM603" s="198"/>
      <c r="CN603" s="198"/>
      <c r="CO603" s="198"/>
      <c r="CP603" s="198"/>
      <c r="CQ603" s="198"/>
    </row>
    <row r="604" spans="16:95" ht="13.5" x14ac:dyDescent="0.3">
      <c r="P604" s="180"/>
      <c r="T604" s="198"/>
      <c r="U604" s="198"/>
      <c r="V604" s="198"/>
      <c r="W604" s="198"/>
      <c r="X604" s="198"/>
      <c r="Y604" s="198"/>
      <c r="Z604" s="198"/>
      <c r="AA604" s="198"/>
      <c r="AB604" s="198"/>
      <c r="AC604" s="198"/>
      <c r="AD604" s="198"/>
      <c r="AE604" s="198"/>
      <c r="AF604" s="198"/>
      <c r="AG604" s="198"/>
      <c r="AI604" s="198"/>
      <c r="AJ604" s="198"/>
      <c r="AK604" s="198"/>
      <c r="AL604" s="198"/>
      <c r="AM604" s="198"/>
      <c r="AN604" s="198"/>
      <c r="AO604" s="198"/>
      <c r="AP604" s="198"/>
      <c r="AQ604" s="198"/>
      <c r="AR604" s="198"/>
      <c r="AS604" s="198"/>
      <c r="AT604" s="198"/>
      <c r="AU604" s="198"/>
      <c r="AV604" s="198"/>
      <c r="AW604" s="198"/>
      <c r="AX604" s="198"/>
      <c r="AY604" s="198"/>
      <c r="AZ604" s="198"/>
      <c r="BA604" s="198"/>
      <c r="BB604" s="198"/>
      <c r="BC604" s="198"/>
      <c r="BD604" s="198"/>
      <c r="BE604" s="198"/>
      <c r="BF604" s="198"/>
      <c r="BG604" s="198"/>
      <c r="BH604" s="198"/>
      <c r="BN604" s="198"/>
      <c r="BO604" s="198"/>
      <c r="BP604" s="198"/>
      <c r="BQ604" s="198"/>
      <c r="BR604" s="198"/>
      <c r="BS604" s="198"/>
      <c r="BT604" s="198"/>
      <c r="BU604" s="198"/>
      <c r="BV604" s="198"/>
      <c r="BW604" s="198"/>
      <c r="BX604" s="198"/>
      <c r="BY604" s="198"/>
      <c r="BZ604" s="198"/>
      <c r="CA604" s="198"/>
      <c r="CB604" s="198"/>
      <c r="CC604" s="198"/>
      <c r="CD604" s="198"/>
      <c r="CE604" s="198"/>
      <c r="CF604" s="198"/>
      <c r="CG604" s="198"/>
      <c r="CH604" s="198"/>
      <c r="CI604" s="198"/>
      <c r="CJ604" s="198"/>
      <c r="CK604" s="198"/>
      <c r="CL604" s="198"/>
      <c r="CM604" s="198"/>
      <c r="CN604" s="198"/>
      <c r="CO604" s="198"/>
      <c r="CP604" s="198"/>
      <c r="CQ604" s="198"/>
    </row>
    <row r="605" spans="16:95" ht="13.5" x14ac:dyDescent="0.3">
      <c r="P605" s="180"/>
      <c r="T605" s="198"/>
      <c r="U605" s="198"/>
      <c r="V605" s="198"/>
      <c r="W605" s="198"/>
      <c r="X605" s="198"/>
      <c r="Y605" s="198"/>
      <c r="Z605" s="198"/>
      <c r="AA605" s="198"/>
      <c r="AB605" s="198"/>
      <c r="AC605" s="198"/>
      <c r="AD605" s="198"/>
      <c r="AE605" s="198"/>
      <c r="AF605" s="198"/>
      <c r="AG605" s="198"/>
      <c r="AI605" s="198"/>
      <c r="AJ605" s="198"/>
      <c r="AK605" s="198"/>
      <c r="AL605" s="198"/>
      <c r="AM605" s="198"/>
      <c r="AN605" s="198"/>
      <c r="AO605" s="198"/>
      <c r="AP605" s="198"/>
      <c r="AQ605" s="198"/>
      <c r="AR605" s="198"/>
      <c r="AS605" s="198"/>
      <c r="AT605" s="198"/>
      <c r="AU605" s="198"/>
      <c r="AV605" s="198"/>
      <c r="AW605" s="198"/>
      <c r="AX605" s="198"/>
      <c r="AY605" s="198"/>
      <c r="AZ605" s="198"/>
      <c r="BA605" s="198"/>
      <c r="BB605" s="198"/>
      <c r="BC605" s="198"/>
      <c r="BD605" s="198"/>
      <c r="BE605" s="198"/>
      <c r="BF605" s="198"/>
      <c r="BG605" s="198"/>
      <c r="BH605" s="198"/>
      <c r="BN605" s="198"/>
      <c r="BO605" s="198"/>
      <c r="BP605" s="198"/>
      <c r="BQ605" s="198"/>
      <c r="BR605" s="198"/>
      <c r="BS605" s="198"/>
      <c r="BT605" s="198"/>
      <c r="BU605" s="198"/>
      <c r="BV605" s="198"/>
      <c r="BW605" s="198"/>
      <c r="BX605" s="198"/>
      <c r="BY605" s="198"/>
      <c r="BZ605" s="198"/>
      <c r="CA605" s="198"/>
      <c r="CB605" s="198"/>
      <c r="CC605" s="198"/>
      <c r="CD605" s="198"/>
      <c r="CE605" s="198"/>
      <c r="CF605" s="198"/>
      <c r="CG605" s="198"/>
      <c r="CH605" s="198"/>
      <c r="CI605" s="198"/>
      <c r="CJ605" s="198"/>
      <c r="CK605" s="198"/>
      <c r="CL605" s="198"/>
      <c r="CM605" s="198"/>
      <c r="CN605" s="198"/>
      <c r="CO605" s="198"/>
      <c r="CP605" s="198"/>
      <c r="CQ605" s="198"/>
    </row>
    <row r="606" spans="16:95" ht="13.5" x14ac:dyDescent="0.3">
      <c r="P606" s="180"/>
      <c r="T606" s="198"/>
      <c r="U606" s="198"/>
      <c r="V606" s="198"/>
      <c r="W606" s="198"/>
      <c r="X606" s="198"/>
      <c r="Y606" s="198"/>
      <c r="Z606" s="198"/>
      <c r="AA606" s="198"/>
      <c r="AB606" s="198"/>
      <c r="AC606" s="198"/>
      <c r="AD606" s="198"/>
      <c r="AE606" s="198"/>
      <c r="AF606" s="198"/>
      <c r="AG606" s="198"/>
      <c r="AI606" s="198"/>
      <c r="AJ606" s="198"/>
      <c r="AK606" s="198"/>
      <c r="AL606" s="198"/>
      <c r="AM606" s="198"/>
      <c r="AN606" s="198"/>
      <c r="AO606" s="198"/>
      <c r="AP606" s="198"/>
      <c r="AQ606" s="198"/>
      <c r="AR606" s="198"/>
      <c r="AS606" s="198"/>
      <c r="AT606" s="198"/>
      <c r="AU606" s="198"/>
      <c r="AV606" s="198"/>
      <c r="AW606" s="198"/>
      <c r="AX606" s="198"/>
      <c r="AY606" s="198"/>
      <c r="AZ606" s="198"/>
      <c r="BA606" s="198"/>
      <c r="BB606" s="198"/>
      <c r="BC606" s="198"/>
      <c r="BD606" s="198"/>
      <c r="BE606" s="198"/>
      <c r="BF606" s="198"/>
      <c r="BG606" s="198"/>
      <c r="BH606" s="198"/>
      <c r="BN606" s="198"/>
      <c r="BO606" s="198"/>
      <c r="BP606" s="198"/>
      <c r="BQ606" s="198"/>
      <c r="BR606" s="198"/>
      <c r="BS606" s="198"/>
      <c r="BT606" s="198"/>
      <c r="BU606" s="198"/>
      <c r="BV606" s="198"/>
      <c r="BW606" s="198"/>
      <c r="BX606" s="198"/>
      <c r="BY606" s="198"/>
      <c r="BZ606" s="198"/>
      <c r="CA606" s="198"/>
      <c r="CB606" s="198"/>
      <c r="CC606" s="198"/>
      <c r="CD606" s="198"/>
      <c r="CE606" s="198"/>
      <c r="CF606" s="198"/>
      <c r="CG606" s="198"/>
      <c r="CH606" s="198"/>
      <c r="CI606" s="198"/>
      <c r="CJ606" s="198"/>
      <c r="CK606" s="198"/>
      <c r="CL606" s="198"/>
      <c r="CM606" s="198"/>
      <c r="CN606" s="198"/>
      <c r="CO606" s="198"/>
      <c r="CP606" s="198"/>
      <c r="CQ606" s="198"/>
    </row>
    <row r="607" spans="16:95" ht="13.5" x14ac:dyDescent="0.3">
      <c r="P607" s="180"/>
      <c r="T607" s="198"/>
      <c r="U607" s="198"/>
      <c r="V607" s="198"/>
      <c r="W607" s="198"/>
      <c r="X607" s="198"/>
      <c r="Y607" s="198"/>
      <c r="Z607" s="198"/>
      <c r="AA607" s="198"/>
      <c r="AB607" s="198"/>
      <c r="AC607" s="198"/>
      <c r="AD607" s="198"/>
      <c r="AE607" s="198"/>
      <c r="AF607" s="198"/>
      <c r="AG607" s="198"/>
      <c r="AI607" s="198"/>
      <c r="AJ607" s="198"/>
      <c r="AK607" s="198"/>
      <c r="AL607" s="198"/>
      <c r="AM607" s="198"/>
      <c r="AN607" s="198"/>
      <c r="AO607" s="198"/>
      <c r="AP607" s="198"/>
      <c r="AQ607" s="198"/>
      <c r="AR607" s="198"/>
      <c r="AS607" s="198"/>
      <c r="AT607" s="198"/>
      <c r="AU607" s="198"/>
      <c r="AV607" s="198"/>
      <c r="AW607" s="198"/>
      <c r="AX607" s="198"/>
      <c r="AY607" s="198"/>
      <c r="AZ607" s="198"/>
      <c r="BA607" s="198"/>
      <c r="BB607" s="198"/>
      <c r="BC607" s="198"/>
      <c r="BD607" s="198"/>
      <c r="BE607" s="198"/>
      <c r="BF607" s="198"/>
      <c r="BG607" s="198"/>
      <c r="BH607" s="198"/>
      <c r="BN607" s="198"/>
      <c r="BO607" s="198"/>
      <c r="BP607" s="198"/>
      <c r="BQ607" s="198"/>
      <c r="BR607" s="198"/>
      <c r="BS607" s="198"/>
      <c r="BT607" s="198"/>
      <c r="BU607" s="198"/>
      <c r="BV607" s="198"/>
      <c r="BW607" s="198"/>
      <c r="BX607" s="198"/>
      <c r="BY607" s="198"/>
      <c r="BZ607" s="198"/>
      <c r="CA607" s="198"/>
      <c r="CB607" s="198"/>
      <c r="CC607" s="198"/>
      <c r="CD607" s="198"/>
      <c r="CE607" s="198"/>
      <c r="CF607" s="198"/>
      <c r="CG607" s="198"/>
      <c r="CH607" s="198"/>
      <c r="CI607" s="198"/>
      <c r="CJ607" s="198"/>
      <c r="CK607" s="198"/>
      <c r="CL607" s="198"/>
      <c r="CM607" s="198"/>
      <c r="CN607" s="198"/>
      <c r="CO607" s="198"/>
      <c r="CP607" s="198"/>
      <c r="CQ607" s="198"/>
    </row>
    <row r="608" spans="16:95" ht="13.5" x14ac:dyDescent="0.3">
      <c r="P608" s="180"/>
      <c r="T608" s="198"/>
      <c r="U608" s="198"/>
      <c r="V608" s="198"/>
      <c r="W608" s="198"/>
      <c r="X608" s="198"/>
      <c r="Y608" s="198"/>
      <c r="Z608" s="198"/>
      <c r="AA608" s="198"/>
      <c r="AB608" s="198"/>
      <c r="AC608" s="198"/>
      <c r="AD608" s="198"/>
      <c r="AE608" s="198"/>
      <c r="AF608" s="198"/>
      <c r="AG608" s="198"/>
      <c r="AI608" s="198"/>
      <c r="AJ608" s="198"/>
      <c r="AK608" s="198"/>
      <c r="AL608" s="198"/>
      <c r="AM608" s="198"/>
      <c r="AN608" s="198"/>
      <c r="AO608" s="198"/>
      <c r="AP608" s="198"/>
      <c r="AQ608" s="198"/>
      <c r="AR608" s="198"/>
      <c r="AS608" s="198"/>
      <c r="AT608" s="198"/>
      <c r="AU608" s="198"/>
      <c r="AV608" s="198"/>
      <c r="AW608" s="198"/>
      <c r="AX608" s="198"/>
      <c r="AY608" s="198"/>
      <c r="AZ608" s="198"/>
      <c r="BA608" s="198"/>
      <c r="BB608" s="198"/>
      <c r="BC608" s="198"/>
      <c r="BD608" s="198"/>
      <c r="BE608" s="198"/>
      <c r="BF608" s="198"/>
      <c r="BG608" s="198"/>
      <c r="BH608" s="198"/>
      <c r="BN608" s="198"/>
      <c r="BO608" s="198"/>
      <c r="BP608" s="198"/>
      <c r="BQ608" s="198"/>
      <c r="BR608" s="198"/>
      <c r="BS608" s="198"/>
      <c r="BT608" s="198"/>
      <c r="BU608" s="198"/>
      <c r="BV608" s="198"/>
      <c r="BW608" s="198"/>
      <c r="BX608" s="198"/>
      <c r="BY608" s="198"/>
      <c r="BZ608" s="198"/>
      <c r="CA608" s="198"/>
      <c r="CB608" s="198"/>
      <c r="CC608" s="198"/>
      <c r="CD608" s="198"/>
      <c r="CE608" s="198"/>
      <c r="CF608" s="198"/>
      <c r="CG608" s="198"/>
      <c r="CH608" s="198"/>
      <c r="CI608" s="198"/>
      <c r="CJ608" s="198"/>
      <c r="CK608" s="198"/>
      <c r="CL608" s="198"/>
      <c r="CM608" s="198"/>
      <c r="CN608" s="198"/>
      <c r="CO608" s="198"/>
      <c r="CP608" s="198"/>
      <c r="CQ608" s="198"/>
    </row>
    <row r="609" spans="16:95" ht="13.5" x14ac:dyDescent="0.3">
      <c r="P609" s="180"/>
      <c r="T609" s="198"/>
      <c r="U609" s="198"/>
      <c r="V609" s="198"/>
      <c r="W609" s="198"/>
      <c r="X609" s="198"/>
      <c r="Y609" s="198"/>
      <c r="Z609" s="198"/>
      <c r="AA609" s="198"/>
      <c r="AB609" s="198"/>
      <c r="AC609" s="198"/>
      <c r="AD609" s="198"/>
      <c r="AE609" s="198"/>
      <c r="AF609" s="198"/>
      <c r="AG609" s="198"/>
      <c r="AI609" s="198"/>
      <c r="AJ609" s="198"/>
      <c r="AK609" s="198"/>
      <c r="AL609" s="198"/>
      <c r="AM609" s="198"/>
      <c r="AN609" s="198"/>
      <c r="AO609" s="198"/>
      <c r="AP609" s="198"/>
      <c r="AQ609" s="198"/>
      <c r="AR609" s="198"/>
      <c r="AS609" s="198"/>
      <c r="AT609" s="198"/>
      <c r="AU609" s="198"/>
      <c r="AV609" s="198"/>
      <c r="AW609" s="198"/>
      <c r="AX609" s="198"/>
      <c r="AY609" s="198"/>
      <c r="AZ609" s="198"/>
      <c r="BA609" s="198"/>
      <c r="BB609" s="198"/>
      <c r="BC609" s="198"/>
      <c r="BD609" s="198"/>
      <c r="BE609" s="198"/>
      <c r="BF609" s="198"/>
      <c r="BG609" s="198"/>
      <c r="BH609" s="198"/>
      <c r="BN609" s="198"/>
      <c r="BO609" s="198"/>
      <c r="BP609" s="198"/>
      <c r="BQ609" s="198"/>
      <c r="BR609" s="198"/>
      <c r="BS609" s="198"/>
      <c r="BT609" s="198"/>
      <c r="BU609" s="198"/>
      <c r="BV609" s="198"/>
      <c r="BW609" s="198"/>
      <c r="BX609" s="198"/>
      <c r="BY609" s="198"/>
      <c r="BZ609" s="198"/>
      <c r="CA609" s="198"/>
      <c r="CB609" s="198"/>
      <c r="CC609" s="198"/>
      <c r="CD609" s="198"/>
      <c r="CE609" s="198"/>
      <c r="CF609" s="198"/>
      <c r="CG609" s="198"/>
      <c r="CH609" s="198"/>
      <c r="CI609" s="198"/>
      <c r="CJ609" s="198"/>
      <c r="CK609" s="198"/>
      <c r="CL609" s="198"/>
      <c r="CM609" s="198"/>
      <c r="CN609" s="198"/>
      <c r="CO609" s="198"/>
      <c r="CP609" s="198"/>
      <c r="CQ609" s="198"/>
    </row>
    <row r="610" spans="16:95" ht="13.5" x14ac:dyDescent="0.3">
      <c r="P610" s="180"/>
      <c r="T610" s="198"/>
      <c r="U610" s="198"/>
      <c r="V610" s="198"/>
      <c r="W610" s="198"/>
      <c r="X610" s="198"/>
      <c r="Y610" s="198"/>
      <c r="Z610" s="198"/>
      <c r="AA610" s="198"/>
      <c r="AB610" s="198"/>
      <c r="AC610" s="198"/>
      <c r="AD610" s="198"/>
      <c r="AE610" s="198"/>
      <c r="AF610" s="198"/>
      <c r="AG610" s="198"/>
      <c r="AI610" s="198"/>
      <c r="AJ610" s="198"/>
      <c r="AK610" s="198"/>
      <c r="AL610" s="198"/>
      <c r="AM610" s="198"/>
      <c r="AN610" s="198"/>
      <c r="AO610" s="198"/>
      <c r="AP610" s="198"/>
      <c r="AQ610" s="198"/>
      <c r="AR610" s="198"/>
      <c r="AS610" s="198"/>
      <c r="AT610" s="198"/>
      <c r="AU610" s="198"/>
      <c r="AV610" s="198"/>
      <c r="AW610" s="198"/>
      <c r="AX610" s="198"/>
      <c r="AY610" s="198"/>
      <c r="AZ610" s="198"/>
      <c r="BA610" s="198"/>
      <c r="BB610" s="198"/>
      <c r="BC610" s="198"/>
      <c r="BD610" s="198"/>
      <c r="BE610" s="198"/>
      <c r="BF610" s="198"/>
      <c r="BG610" s="198"/>
      <c r="BH610" s="198"/>
      <c r="BN610" s="198"/>
      <c r="BO610" s="198"/>
      <c r="BP610" s="198"/>
      <c r="BQ610" s="198"/>
      <c r="BR610" s="198"/>
      <c r="BS610" s="198"/>
      <c r="BT610" s="198"/>
      <c r="BU610" s="198"/>
      <c r="BV610" s="198"/>
      <c r="BW610" s="198"/>
      <c r="BX610" s="198"/>
      <c r="BY610" s="198"/>
      <c r="BZ610" s="198"/>
      <c r="CA610" s="198"/>
      <c r="CB610" s="198"/>
      <c r="CC610" s="198"/>
      <c r="CD610" s="198"/>
      <c r="CE610" s="198"/>
      <c r="CF610" s="198"/>
      <c r="CG610" s="198"/>
      <c r="CH610" s="198"/>
      <c r="CI610" s="198"/>
      <c r="CJ610" s="198"/>
      <c r="CK610" s="198"/>
      <c r="CL610" s="198"/>
      <c r="CM610" s="198"/>
      <c r="CN610" s="198"/>
      <c r="CO610" s="198"/>
      <c r="CP610" s="198"/>
      <c r="CQ610" s="198"/>
    </row>
    <row r="611" spans="16:95" ht="13.5" x14ac:dyDescent="0.3">
      <c r="P611" s="180"/>
      <c r="T611" s="198"/>
      <c r="U611" s="198"/>
      <c r="V611" s="198"/>
      <c r="W611" s="198"/>
      <c r="X611" s="198"/>
      <c r="Y611" s="198"/>
      <c r="Z611" s="198"/>
      <c r="AA611" s="198"/>
      <c r="AB611" s="198"/>
      <c r="AC611" s="198"/>
      <c r="AD611" s="198"/>
      <c r="AE611" s="198"/>
      <c r="AF611" s="198"/>
      <c r="AG611" s="198"/>
      <c r="AI611" s="198"/>
      <c r="AJ611" s="198"/>
      <c r="AK611" s="198"/>
      <c r="AL611" s="198"/>
      <c r="AM611" s="198"/>
      <c r="AN611" s="198"/>
      <c r="AO611" s="198"/>
      <c r="AP611" s="198"/>
      <c r="AQ611" s="198"/>
      <c r="AR611" s="198"/>
      <c r="AS611" s="198"/>
      <c r="AT611" s="198"/>
      <c r="AU611" s="198"/>
      <c r="AV611" s="198"/>
      <c r="AW611" s="198"/>
      <c r="AX611" s="198"/>
      <c r="AY611" s="198"/>
      <c r="AZ611" s="198"/>
      <c r="BA611" s="198"/>
      <c r="BB611" s="198"/>
      <c r="BC611" s="198"/>
      <c r="BD611" s="198"/>
      <c r="BE611" s="198"/>
      <c r="BF611" s="198"/>
      <c r="BG611" s="198"/>
      <c r="BH611" s="198"/>
      <c r="BN611" s="198"/>
      <c r="BO611" s="198"/>
      <c r="BP611" s="198"/>
      <c r="BQ611" s="198"/>
      <c r="BR611" s="198"/>
      <c r="BS611" s="198"/>
      <c r="BT611" s="198"/>
      <c r="BU611" s="198"/>
      <c r="BV611" s="198"/>
      <c r="BW611" s="198"/>
      <c r="BX611" s="198"/>
      <c r="BY611" s="198"/>
      <c r="BZ611" s="198"/>
      <c r="CA611" s="198"/>
      <c r="CB611" s="198"/>
      <c r="CC611" s="198"/>
      <c r="CD611" s="198"/>
      <c r="CE611" s="198"/>
      <c r="CF611" s="198"/>
      <c r="CG611" s="198"/>
      <c r="CH611" s="198"/>
      <c r="CI611" s="198"/>
      <c r="CJ611" s="198"/>
      <c r="CK611" s="198"/>
      <c r="CL611" s="198"/>
      <c r="CM611" s="198"/>
      <c r="CN611" s="198"/>
      <c r="CO611" s="198"/>
      <c r="CP611" s="198"/>
      <c r="CQ611" s="198"/>
    </row>
    <row r="612" spans="16:95" ht="13.5" x14ac:dyDescent="0.3">
      <c r="P612" s="180"/>
      <c r="T612" s="198"/>
      <c r="U612" s="198"/>
      <c r="V612" s="198"/>
      <c r="W612" s="198"/>
      <c r="X612" s="198"/>
      <c r="Y612" s="198"/>
      <c r="Z612" s="198"/>
      <c r="AA612" s="198"/>
      <c r="AB612" s="198"/>
      <c r="AC612" s="198"/>
      <c r="AD612" s="198"/>
      <c r="AE612" s="198"/>
      <c r="AF612" s="198"/>
      <c r="AG612" s="198"/>
      <c r="AI612" s="198"/>
      <c r="AJ612" s="198"/>
      <c r="AK612" s="198"/>
      <c r="AL612" s="198"/>
      <c r="AM612" s="198"/>
      <c r="AN612" s="198"/>
      <c r="AO612" s="198"/>
      <c r="AP612" s="198"/>
      <c r="AQ612" s="198"/>
      <c r="AR612" s="198"/>
      <c r="AS612" s="198"/>
      <c r="AT612" s="198"/>
      <c r="AU612" s="198"/>
      <c r="AV612" s="198"/>
      <c r="AW612" s="198"/>
      <c r="AX612" s="198"/>
      <c r="AY612" s="198"/>
      <c r="AZ612" s="198"/>
      <c r="BA612" s="198"/>
      <c r="BB612" s="198"/>
      <c r="BC612" s="198"/>
      <c r="BD612" s="198"/>
      <c r="BE612" s="198"/>
      <c r="BF612" s="198"/>
      <c r="BG612" s="198"/>
      <c r="BH612" s="198"/>
      <c r="BN612" s="198"/>
      <c r="BO612" s="198"/>
      <c r="BP612" s="198"/>
      <c r="BQ612" s="198"/>
      <c r="BR612" s="198"/>
      <c r="BS612" s="198"/>
      <c r="BT612" s="198"/>
      <c r="BU612" s="198"/>
      <c r="BV612" s="198"/>
      <c r="BW612" s="198"/>
      <c r="BX612" s="198"/>
      <c r="BY612" s="198"/>
      <c r="BZ612" s="198"/>
      <c r="CA612" s="198"/>
      <c r="CB612" s="198"/>
      <c r="CC612" s="198"/>
      <c r="CD612" s="198"/>
      <c r="CE612" s="198"/>
      <c r="CF612" s="198"/>
      <c r="CG612" s="198"/>
      <c r="CH612" s="198"/>
      <c r="CI612" s="198"/>
      <c r="CJ612" s="198"/>
      <c r="CK612" s="198"/>
      <c r="CL612" s="198"/>
      <c r="CM612" s="198"/>
      <c r="CN612" s="198"/>
      <c r="CO612" s="198"/>
      <c r="CP612" s="198"/>
      <c r="CQ612" s="198"/>
    </row>
    <row r="613" spans="16:95" ht="13.5" x14ac:dyDescent="0.3">
      <c r="P613" s="180"/>
      <c r="T613" s="198"/>
      <c r="U613" s="198"/>
      <c r="V613" s="198"/>
      <c r="W613" s="198"/>
      <c r="X613" s="198"/>
      <c r="Y613" s="198"/>
      <c r="Z613" s="198"/>
      <c r="AA613" s="198"/>
      <c r="AB613" s="198"/>
      <c r="AC613" s="198"/>
      <c r="AD613" s="198"/>
      <c r="AE613" s="198"/>
      <c r="AF613" s="198"/>
      <c r="AG613" s="198"/>
      <c r="AI613" s="198"/>
      <c r="AJ613" s="198"/>
      <c r="AK613" s="198"/>
      <c r="AL613" s="198"/>
      <c r="AM613" s="198"/>
      <c r="AN613" s="198"/>
      <c r="AO613" s="198"/>
      <c r="AP613" s="198"/>
      <c r="AQ613" s="198"/>
      <c r="AR613" s="198"/>
      <c r="AS613" s="198"/>
      <c r="AT613" s="198"/>
      <c r="AU613" s="198"/>
      <c r="AV613" s="198"/>
      <c r="AW613" s="198"/>
      <c r="AX613" s="198"/>
      <c r="AY613" s="198"/>
      <c r="AZ613" s="198"/>
      <c r="BA613" s="198"/>
      <c r="BB613" s="198"/>
      <c r="BC613" s="198"/>
      <c r="BD613" s="198"/>
      <c r="BE613" s="198"/>
      <c r="BF613" s="198"/>
      <c r="BG613" s="198"/>
      <c r="BH613" s="198"/>
      <c r="BN613" s="198"/>
      <c r="BO613" s="198"/>
      <c r="BP613" s="198"/>
      <c r="BQ613" s="198"/>
      <c r="BR613" s="198"/>
      <c r="BS613" s="198"/>
      <c r="BT613" s="198"/>
      <c r="BU613" s="198"/>
      <c r="BV613" s="198"/>
      <c r="BW613" s="198"/>
      <c r="BX613" s="198"/>
      <c r="BY613" s="198"/>
      <c r="BZ613" s="198"/>
      <c r="CA613" s="198"/>
      <c r="CB613" s="198"/>
      <c r="CC613" s="198"/>
      <c r="CD613" s="198"/>
      <c r="CE613" s="198"/>
      <c r="CF613" s="198"/>
      <c r="CG613" s="198"/>
      <c r="CH613" s="198"/>
      <c r="CI613" s="198"/>
      <c r="CJ613" s="198"/>
      <c r="CK613" s="198"/>
      <c r="CL613" s="198"/>
      <c r="CM613" s="198"/>
      <c r="CN613" s="198"/>
      <c r="CO613" s="198"/>
      <c r="CP613" s="198"/>
      <c r="CQ613" s="198"/>
    </row>
    <row r="614" spans="16:95" ht="13.5" x14ac:dyDescent="0.3">
      <c r="P614" s="180"/>
      <c r="T614" s="198"/>
      <c r="U614" s="198"/>
      <c r="V614" s="198"/>
      <c r="W614" s="198"/>
      <c r="X614" s="198"/>
      <c r="Y614" s="198"/>
      <c r="Z614" s="198"/>
      <c r="AA614" s="198"/>
      <c r="AB614" s="198"/>
      <c r="AC614" s="198"/>
      <c r="AD614" s="198"/>
      <c r="AE614" s="198"/>
      <c r="AF614" s="198"/>
      <c r="AG614" s="198"/>
      <c r="AI614" s="198"/>
      <c r="AJ614" s="198"/>
      <c r="AK614" s="198"/>
      <c r="AL614" s="198"/>
      <c r="AM614" s="198"/>
      <c r="AN614" s="198"/>
      <c r="AO614" s="198"/>
      <c r="AP614" s="198"/>
      <c r="AQ614" s="198"/>
      <c r="AR614" s="198"/>
      <c r="AS614" s="198"/>
      <c r="AT614" s="198"/>
      <c r="AU614" s="198"/>
      <c r="AV614" s="198"/>
      <c r="AW614" s="198"/>
      <c r="AX614" s="198"/>
      <c r="AY614" s="198"/>
      <c r="AZ614" s="198"/>
      <c r="BA614" s="198"/>
      <c r="BB614" s="198"/>
      <c r="BC614" s="198"/>
      <c r="BD614" s="198"/>
      <c r="BE614" s="198"/>
      <c r="BF614" s="198"/>
      <c r="BG614" s="198"/>
      <c r="BH614" s="198"/>
      <c r="BN614" s="198"/>
      <c r="BO614" s="198"/>
      <c r="BP614" s="198"/>
      <c r="BQ614" s="198"/>
      <c r="BR614" s="198"/>
      <c r="BS614" s="198"/>
      <c r="BT614" s="198"/>
      <c r="BU614" s="198"/>
      <c r="BV614" s="198"/>
      <c r="BW614" s="198"/>
      <c r="BX614" s="198"/>
      <c r="BY614" s="198"/>
      <c r="BZ614" s="198"/>
      <c r="CA614" s="198"/>
      <c r="CB614" s="198"/>
      <c r="CC614" s="198"/>
      <c r="CD614" s="198"/>
      <c r="CE614" s="198"/>
      <c r="CF614" s="198"/>
      <c r="CG614" s="198"/>
      <c r="CH614" s="198"/>
      <c r="CI614" s="198"/>
      <c r="CJ614" s="198"/>
      <c r="CK614" s="198"/>
      <c r="CL614" s="198"/>
      <c r="CM614" s="198"/>
      <c r="CN614" s="198"/>
      <c r="CO614" s="198"/>
      <c r="CP614" s="198"/>
      <c r="CQ614" s="198"/>
    </row>
    <row r="615" spans="16:95" ht="13.5" x14ac:dyDescent="0.3">
      <c r="P615" s="180"/>
      <c r="T615" s="198"/>
      <c r="U615" s="198"/>
      <c r="V615" s="198"/>
      <c r="W615" s="198"/>
      <c r="X615" s="198"/>
      <c r="Y615" s="198"/>
      <c r="Z615" s="198"/>
      <c r="AA615" s="198"/>
      <c r="AB615" s="198"/>
      <c r="AC615" s="198"/>
      <c r="AD615" s="198"/>
      <c r="AE615" s="198"/>
      <c r="AF615" s="198"/>
      <c r="AG615" s="198"/>
      <c r="AI615" s="198"/>
      <c r="AJ615" s="198"/>
      <c r="AK615" s="198"/>
      <c r="AL615" s="198"/>
      <c r="AM615" s="198"/>
      <c r="AN615" s="198"/>
      <c r="AO615" s="198"/>
      <c r="AP615" s="198"/>
      <c r="AQ615" s="198"/>
      <c r="AR615" s="198"/>
      <c r="AS615" s="198"/>
      <c r="AT615" s="198"/>
      <c r="AU615" s="198"/>
      <c r="AV615" s="198"/>
      <c r="AW615" s="198"/>
      <c r="AX615" s="198"/>
      <c r="AY615" s="198"/>
      <c r="AZ615" s="198"/>
      <c r="BA615" s="198"/>
      <c r="BB615" s="198"/>
      <c r="BC615" s="198"/>
      <c r="BD615" s="198"/>
      <c r="BE615" s="198"/>
      <c r="BF615" s="198"/>
      <c r="BG615" s="198"/>
      <c r="BH615" s="198"/>
      <c r="BI615" s="198"/>
      <c r="BJ615" s="198"/>
      <c r="BK615" s="198"/>
      <c r="BL615" s="198"/>
      <c r="BM615" s="198"/>
      <c r="BN615" s="198"/>
      <c r="BO615" s="198"/>
      <c r="BP615" s="198"/>
      <c r="BQ615" s="198"/>
      <c r="BR615" s="198"/>
      <c r="BS615" s="198"/>
      <c r="BT615" s="198"/>
      <c r="BU615" s="198"/>
      <c r="BV615" s="198"/>
      <c r="BW615" s="198"/>
      <c r="BX615" s="198"/>
      <c r="BY615" s="198"/>
      <c r="BZ615" s="198"/>
      <c r="CA615" s="198"/>
      <c r="CB615" s="198"/>
      <c r="CC615" s="198"/>
      <c r="CD615" s="198"/>
      <c r="CE615" s="198"/>
      <c r="CF615" s="198"/>
      <c r="CG615" s="198"/>
      <c r="CH615" s="198"/>
      <c r="CI615" s="198"/>
      <c r="CJ615" s="198"/>
      <c r="CK615" s="198"/>
      <c r="CL615" s="198"/>
      <c r="CM615" s="198"/>
      <c r="CN615" s="198"/>
      <c r="CO615" s="198"/>
      <c r="CP615" s="198"/>
      <c r="CQ615" s="198"/>
    </row>
    <row r="616" spans="16:95" ht="15" customHeight="1" x14ac:dyDescent="0.3">
      <c r="P616" s="180"/>
      <c r="T616" s="198"/>
      <c r="U616" s="198"/>
      <c r="V616" s="198"/>
      <c r="W616" s="198"/>
      <c r="X616" s="198"/>
      <c r="Y616" s="198"/>
      <c r="Z616" s="198"/>
      <c r="AA616" s="198"/>
      <c r="AB616" s="198"/>
      <c r="AC616" s="198"/>
      <c r="AD616" s="198"/>
      <c r="AE616" s="198"/>
      <c r="AF616" s="198"/>
      <c r="AG616" s="198"/>
      <c r="AH616" s="198"/>
      <c r="AI616" s="198"/>
      <c r="AJ616" s="198"/>
      <c r="AK616" s="198"/>
      <c r="AL616" s="198"/>
      <c r="AM616" s="198"/>
      <c r="AN616" s="198"/>
      <c r="AO616" s="198"/>
      <c r="AP616" s="198"/>
      <c r="AQ616" s="198"/>
      <c r="AR616" s="198"/>
      <c r="AS616" s="198"/>
      <c r="AT616" s="198"/>
      <c r="AU616" s="198"/>
      <c r="AV616" s="198"/>
      <c r="AW616" s="198"/>
      <c r="AX616" s="198"/>
      <c r="AY616" s="198"/>
      <c r="AZ616" s="198"/>
      <c r="BA616" s="198"/>
      <c r="BB616" s="198"/>
      <c r="BC616" s="198"/>
      <c r="BD616" s="198"/>
      <c r="BE616" s="198"/>
      <c r="BF616" s="198"/>
      <c r="BG616" s="198"/>
      <c r="BH616" s="198"/>
      <c r="BI616" s="198"/>
      <c r="BJ616" s="198"/>
      <c r="BK616" s="198"/>
      <c r="BL616" s="198"/>
      <c r="BM616" s="198"/>
      <c r="BN616" s="198"/>
      <c r="BO616" s="198"/>
      <c r="BP616" s="198"/>
      <c r="BQ616" s="198"/>
      <c r="BR616" s="198"/>
      <c r="BS616" s="198"/>
      <c r="BT616" s="198"/>
      <c r="BU616" s="198"/>
      <c r="BV616" s="198"/>
      <c r="BW616" s="198"/>
      <c r="BX616" s="198"/>
      <c r="BY616" s="198"/>
      <c r="BZ616" s="198"/>
      <c r="CA616" s="198"/>
      <c r="CB616" s="198"/>
      <c r="CC616" s="198"/>
      <c r="CD616" s="198"/>
      <c r="CE616" s="198"/>
      <c r="CF616" s="198"/>
      <c r="CG616" s="198"/>
      <c r="CH616" s="198"/>
      <c r="CI616" s="198"/>
      <c r="CJ616" s="198"/>
      <c r="CK616" s="198"/>
      <c r="CL616" s="198"/>
      <c r="CM616" s="198"/>
      <c r="CN616" s="198"/>
      <c r="CO616" s="198"/>
      <c r="CP616" s="198"/>
      <c r="CQ616" s="198"/>
    </row>
    <row r="617" spans="16:95" ht="13.5" x14ac:dyDescent="0.3">
      <c r="P617" s="180"/>
      <c r="T617" s="198"/>
      <c r="U617" s="198"/>
      <c r="V617" s="198"/>
      <c r="W617" s="198"/>
      <c r="X617" s="198"/>
      <c r="Y617" s="198"/>
      <c r="Z617" s="198"/>
      <c r="AA617" s="198"/>
      <c r="AB617" s="198"/>
      <c r="AC617" s="198"/>
      <c r="AD617" s="198"/>
      <c r="AE617" s="198"/>
      <c r="AF617" s="198"/>
      <c r="AG617" s="198"/>
      <c r="AH617" s="198"/>
      <c r="AI617" s="198"/>
      <c r="AJ617" s="198"/>
      <c r="AK617" s="198"/>
      <c r="AL617" s="198"/>
      <c r="AM617" s="198"/>
      <c r="AN617" s="198"/>
      <c r="AO617" s="198"/>
      <c r="AP617" s="198"/>
      <c r="AQ617" s="198"/>
      <c r="AR617" s="198"/>
      <c r="AS617" s="198"/>
      <c r="AT617" s="198"/>
      <c r="AU617" s="198"/>
      <c r="AV617" s="198"/>
      <c r="AW617" s="198"/>
      <c r="AX617" s="198"/>
      <c r="AY617" s="198"/>
      <c r="AZ617" s="198"/>
      <c r="BA617" s="198"/>
      <c r="BB617" s="198"/>
      <c r="BC617" s="198"/>
      <c r="BD617" s="198"/>
      <c r="BE617" s="198"/>
      <c r="BF617" s="198"/>
      <c r="BG617" s="198"/>
      <c r="BH617" s="198"/>
      <c r="BI617" s="198"/>
      <c r="BJ617" s="198"/>
      <c r="BK617" s="198"/>
      <c r="BL617" s="198"/>
      <c r="BM617" s="198"/>
      <c r="BN617" s="198"/>
      <c r="BO617" s="198"/>
      <c r="BP617" s="198"/>
      <c r="BQ617" s="198"/>
      <c r="BR617" s="198"/>
      <c r="BS617" s="198"/>
      <c r="BT617" s="198"/>
      <c r="BU617" s="198"/>
      <c r="BV617" s="198"/>
      <c r="BW617" s="198"/>
      <c r="BX617" s="198"/>
      <c r="BY617" s="198"/>
      <c r="BZ617" s="198"/>
      <c r="CA617" s="198"/>
      <c r="CB617" s="198"/>
      <c r="CC617" s="198"/>
      <c r="CD617" s="198"/>
      <c r="CE617" s="198"/>
      <c r="CF617" s="198"/>
      <c r="CG617" s="198"/>
      <c r="CH617" s="198"/>
      <c r="CI617" s="198"/>
      <c r="CJ617" s="198"/>
      <c r="CK617" s="198"/>
      <c r="CL617" s="198"/>
      <c r="CM617" s="198"/>
      <c r="CN617" s="198"/>
      <c r="CO617" s="198"/>
      <c r="CP617" s="198"/>
      <c r="CQ617" s="198"/>
    </row>
    <row r="618" spans="16:95" ht="40.5" x14ac:dyDescent="0.25">
      <c r="P618" s="180"/>
      <c r="T618" s="180" t="s">
        <v>217</v>
      </c>
      <c r="U618" s="208" t="s">
        <v>209</v>
      </c>
      <c r="V618" s="209" t="s">
        <v>210</v>
      </c>
      <c r="W618" s="210" t="s">
        <v>187</v>
      </c>
      <c r="X618" s="211" t="s">
        <v>401</v>
      </c>
      <c r="Y618" s="200" t="s">
        <v>0</v>
      </c>
      <c r="AC618" s="212" t="e">
        <f>#REF!-#REF!</f>
        <v>#REF!</v>
      </c>
      <c r="AD618" s="212" t="e">
        <f>#REF!-#REF!</f>
        <v>#REF!</v>
      </c>
      <c r="AE618" s="212" t="e">
        <f>#REF!-#REF!</f>
        <v>#REF!</v>
      </c>
      <c r="AF618" s="212" t="e">
        <f>#REF!-#REF!</f>
        <v>#REF!</v>
      </c>
    </row>
    <row r="619" spans="16:95" ht="49" x14ac:dyDescent="0.3">
      <c r="P619" s="180"/>
      <c r="T619" s="213" t="s">
        <v>504</v>
      </c>
      <c r="U619" s="201">
        <v>31.507283333333334</v>
      </c>
      <c r="V619" s="201">
        <v>14.82</v>
      </c>
      <c r="W619" s="201">
        <v>7.1366666666666667</v>
      </c>
      <c r="X619" s="201">
        <v>29.87</v>
      </c>
      <c r="Y619" s="201">
        <f t="shared" ref="Y619:Y625" si="14">SUM(U619:X619)</f>
        <v>83.333950000000002</v>
      </c>
    </row>
    <row r="620" spans="16:95" ht="49" x14ac:dyDescent="0.3">
      <c r="P620" s="180"/>
      <c r="T620" s="213" t="s">
        <v>505</v>
      </c>
      <c r="U620" s="201">
        <v>31.507283333333302</v>
      </c>
      <c r="V620" s="201">
        <v>12.83</v>
      </c>
      <c r="W620" s="201">
        <v>8.2966666666666669</v>
      </c>
      <c r="X620" s="201">
        <v>28.055</v>
      </c>
      <c r="Y620" s="201">
        <f t="shared" si="14"/>
        <v>80.688949999999977</v>
      </c>
    </row>
    <row r="621" spans="16:95" ht="49" x14ac:dyDescent="0.3">
      <c r="P621" s="180"/>
      <c r="T621" s="213" t="s">
        <v>506</v>
      </c>
      <c r="U621" s="201">
        <v>30.857283333333335</v>
      </c>
      <c r="V621" s="201">
        <v>14.17</v>
      </c>
      <c r="W621" s="201">
        <v>8.1716666666666669</v>
      </c>
      <c r="X621" s="201">
        <v>27.024999999999999</v>
      </c>
      <c r="Y621" s="201">
        <f t="shared" si="14"/>
        <v>80.223950000000002</v>
      </c>
    </row>
    <row r="622" spans="16:95" ht="51" x14ac:dyDescent="0.3">
      <c r="P622" s="180"/>
      <c r="T622" s="213" t="s">
        <v>507</v>
      </c>
      <c r="U622" s="201">
        <v>31.032283333333336</v>
      </c>
      <c r="V622" s="201">
        <v>14.296666666666665</v>
      </c>
      <c r="W622" s="201">
        <v>8.1416666666666675</v>
      </c>
      <c r="X622" s="201">
        <v>28.505000000000003</v>
      </c>
      <c r="Y622" s="201">
        <f t="shared" si="14"/>
        <v>81.975616666666667</v>
      </c>
    </row>
    <row r="623" spans="16:95" ht="49" x14ac:dyDescent="0.3">
      <c r="P623" s="180"/>
      <c r="T623" s="213" t="s">
        <v>508</v>
      </c>
      <c r="U623" s="201">
        <v>32.416333333333334</v>
      </c>
      <c r="V623" s="201">
        <v>14.490000000000002</v>
      </c>
      <c r="W623" s="201">
        <v>7.3516666666666666</v>
      </c>
      <c r="X623" s="201">
        <v>31.295000000000002</v>
      </c>
      <c r="Y623" s="201">
        <f t="shared" si="14"/>
        <v>85.552999999999997</v>
      </c>
    </row>
    <row r="624" spans="16:95" ht="49" x14ac:dyDescent="0.3">
      <c r="P624" s="180"/>
      <c r="T624" s="213" t="s">
        <v>509</v>
      </c>
      <c r="U624" s="201">
        <v>33.475000000000001</v>
      </c>
      <c r="V624" s="201">
        <v>15.389999999999999</v>
      </c>
      <c r="W624" s="201">
        <v>7.335</v>
      </c>
      <c r="X624" s="201">
        <v>31.895</v>
      </c>
      <c r="Y624" s="201">
        <f t="shared" si="14"/>
        <v>88.094999999999999</v>
      </c>
    </row>
    <row r="625" spans="16:30" ht="49" x14ac:dyDescent="0.3">
      <c r="P625" s="180"/>
      <c r="S625" s="214" t="s">
        <v>334</v>
      </c>
      <c r="T625" s="213" t="s">
        <v>510</v>
      </c>
      <c r="U625" s="201">
        <v>32.524999999999999</v>
      </c>
      <c r="V625" s="201">
        <v>14.86</v>
      </c>
      <c r="W625" s="201">
        <v>7.4849999999999994</v>
      </c>
      <c r="X625" s="201">
        <v>32.965000000000003</v>
      </c>
      <c r="Y625" s="201">
        <f t="shared" si="14"/>
        <v>87.835000000000008</v>
      </c>
    </row>
    <row r="626" spans="16:30" ht="49" x14ac:dyDescent="0.25">
      <c r="P626" s="180"/>
      <c r="S626" s="214" t="s">
        <v>334</v>
      </c>
      <c r="T626" s="213" t="s">
        <v>511</v>
      </c>
      <c r="U626" s="215">
        <v>32.93</v>
      </c>
      <c r="V626" s="215">
        <v>13.955000000000002</v>
      </c>
      <c r="W626" s="215">
        <v>7.6150000000000002</v>
      </c>
      <c r="X626" s="215">
        <v>33.625</v>
      </c>
      <c r="Y626" s="216">
        <v>89.87</v>
      </c>
    </row>
    <row r="627" spans="16:30" ht="49" x14ac:dyDescent="0.25">
      <c r="P627" s="180"/>
      <c r="S627" s="214" t="s">
        <v>334</v>
      </c>
      <c r="T627" s="213" t="s">
        <v>512</v>
      </c>
      <c r="U627" s="215">
        <v>33.875</v>
      </c>
      <c r="V627" s="215">
        <v>12.780000000000001</v>
      </c>
      <c r="W627" s="215">
        <v>8.490000000000002</v>
      </c>
      <c r="X627" s="215">
        <v>37.064999999999998</v>
      </c>
      <c r="Y627" s="215">
        <f>SUM(U627:X627)</f>
        <v>92.210000000000008</v>
      </c>
      <c r="Z627" s="182"/>
    </row>
    <row r="628" spans="16:30" ht="49" x14ac:dyDescent="0.3">
      <c r="P628" s="180"/>
      <c r="T628" s="213" t="s">
        <v>513</v>
      </c>
      <c r="U628" s="201">
        <v>35.26</v>
      </c>
      <c r="V628" s="201">
        <v>12.779999999999998</v>
      </c>
      <c r="W628" s="201">
        <v>7.3150000000000013</v>
      </c>
      <c r="X628" s="201">
        <v>37.525000000000006</v>
      </c>
      <c r="Y628" s="217">
        <f>SUM(U628:X628)</f>
        <v>92.88</v>
      </c>
    </row>
    <row r="629" spans="16:30" ht="49" x14ac:dyDescent="0.3">
      <c r="P629" s="180"/>
      <c r="T629" s="213" t="s">
        <v>514</v>
      </c>
      <c r="U629" s="201">
        <v>37.814999999999998</v>
      </c>
      <c r="V629" s="201">
        <v>11.03</v>
      </c>
      <c r="W629" s="201">
        <v>10.66</v>
      </c>
      <c r="X629" s="201">
        <v>37.045000000000002</v>
      </c>
      <c r="Y629" s="217">
        <f>SUM(U629:X629)</f>
        <v>96.55</v>
      </c>
    </row>
    <row r="630" spans="16:30" ht="49" x14ac:dyDescent="0.3">
      <c r="T630" s="213" t="s">
        <v>515</v>
      </c>
      <c r="U630" s="201">
        <v>37.434999999999995</v>
      </c>
      <c r="V630" s="201">
        <v>9.2000000000000011</v>
      </c>
      <c r="W630" s="201">
        <v>13.56</v>
      </c>
      <c r="X630" s="201">
        <v>38.094999999999999</v>
      </c>
      <c r="Y630" s="217">
        <f>SUM(U630:X630)</f>
        <v>98.289999999999992</v>
      </c>
    </row>
    <row r="631" spans="16:30" ht="49" x14ac:dyDescent="0.3">
      <c r="T631" s="213" t="s">
        <v>516</v>
      </c>
      <c r="U631" s="201">
        <v>36.934999999999995</v>
      </c>
      <c r="V631" s="201">
        <v>9</v>
      </c>
      <c r="W631" s="201">
        <v>16.479999999999997</v>
      </c>
      <c r="X631" s="201">
        <v>37.685000000000002</v>
      </c>
      <c r="Y631" s="217">
        <f>SUM(U631:X631)</f>
        <v>100.1</v>
      </c>
    </row>
    <row r="635" spans="16:30" x14ac:dyDescent="0.25">
      <c r="AD635" s="180">
        <f>55*13650</f>
        <v>750750</v>
      </c>
    </row>
  </sheetData>
  <autoFilter ref="A1:Q583"/>
  <mergeCells count="11">
    <mergeCell ref="V595:X595"/>
    <mergeCell ref="BI591:BM591"/>
    <mergeCell ref="AJ591:AN591"/>
    <mergeCell ref="AK595:AM595"/>
    <mergeCell ref="AP591:AT591"/>
    <mergeCell ref="AQ595:AS595"/>
    <mergeCell ref="AV591:AZ591"/>
    <mergeCell ref="AC595:AE595"/>
    <mergeCell ref="AW595:AY595"/>
    <mergeCell ref="BB591:BF591"/>
    <mergeCell ref="BC595:BE595"/>
  </mergeCells>
  <phoneticPr fontId="20" type="noConversion"/>
  <printOptions horizontalCentered="1"/>
  <pageMargins left="0.33" right="0.37" top="0.55000000000000004" bottom="0.48" header="0.23" footer="0.28999999999999998"/>
  <pageSetup scale="61" fitToHeight="15" orientation="landscape" r:id="rId1"/>
  <headerFooter alignWithMargins="0">
    <oddHeader>&amp;C&amp;"Arial,Bold"&amp;14&amp;F</oddHeader>
    <oddFooter>&amp;CPage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zoomScale="85" zoomScaleNormal="85" workbookViewId="0">
      <selection activeCell="E8" sqref="E8"/>
    </sheetView>
  </sheetViews>
  <sheetFormatPr defaultRowHeight="12.5" x14ac:dyDescent="0.25"/>
  <cols>
    <col min="1" max="1" width="22.1796875" bestFit="1" customWidth="1"/>
    <col min="2" max="3" width="9.1796875" bestFit="1" customWidth="1"/>
    <col min="4" max="4" width="11.6328125" customWidth="1"/>
    <col min="5" max="5" width="10.7265625" bestFit="1" customWidth="1"/>
  </cols>
  <sheetData>
    <row r="1" spans="1:6" ht="52.5" thickBot="1" x14ac:dyDescent="0.3">
      <c r="A1" s="396" t="s">
        <v>1</v>
      </c>
      <c r="B1" s="366" t="s">
        <v>150</v>
      </c>
      <c r="C1" s="367" t="s">
        <v>179</v>
      </c>
      <c r="D1" s="368" t="s">
        <v>187</v>
      </c>
      <c r="E1" s="369" t="s">
        <v>208</v>
      </c>
      <c r="F1" s="370" t="s">
        <v>8</v>
      </c>
    </row>
    <row r="2" spans="1:6" ht="14" x14ac:dyDescent="0.25">
      <c r="A2" s="397" t="s">
        <v>9</v>
      </c>
      <c r="B2" s="400">
        <v>5.0799999999999992</v>
      </c>
      <c r="C2" s="401">
        <v>0.4</v>
      </c>
      <c r="D2" s="401">
        <v>4.2600000000000007</v>
      </c>
      <c r="E2" s="401">
        <v>6.4000000000000012</v>
      </c>
      <c r="F2" s="402">
        <f t="shared" ref="F2:F7" si="0">SUM(B2:E2)</f>
        <v>16.14</v>
      </c>
    </row>
    <row r="3" spans="1:6" ht="25" x14ac:dyDescent="0.25">
      <c r="A3" s="398" t="s">
        <v>81</v>
      </c>
      <c r="B3" s="400">
        <v>13.479999999999999</v>
      </c>
      <c r="C3" s="401">
        <v>1.9800000000000002</v>
      </c>
      <c r="D3" s="401">
        <v>3.75</v>
      </c>
      <c r="E3" s="401">
        <v>9.0499999999999989</v>
      </c>
      <c r="F3" s="402">
        <f t="shared" si="0"/>
        <v>28.259999999999998</v>
      </c>
    </row>
    <row r="4" spans="1:6" ht="25" x14ac:dyDescent="0.25">
      <c r="A4" s="398" t="s">
        <v>522</v>
      </c>
      <c r="B4" s="400">
        <v>7.85</v>
      </c>
      <c r="C4" s="401">
        <v>0.05</v>
      </c>
      <c r="D4" s="401">
        <v>1.3800000000000001</v>
      </c>
      <c r="E4" s="401">
        <v>2</v>
      </c>
      <c r="F4" s="402">
        <f t="shared" si="0"/>
        <v>11.28</v>
      </c>
    </row>
    <row r="5" spans="1:6" ht="25" x14ac:dyDescent="0.25">
      <c r="A5" s="399" t="s">
        <v>532</v>
      </c>
      <c r="B5" s="403">
        <v>3.5</v>
      </c>
      <c r="C5" s="404">
        <v>0.95</v>
      </c>
      <c r="D5" s="404">
        <v>1.05</v>
      </c>
      <c r="E5" s="404">
        <v>3.2500000000000004</v>
      </c>
      <c r="F5" s="402">
        <f t="shared" si="0"/>
        <v>8.75</v>
      </c>
    </row>
    <row r="6" spans="1:6" ht="14" x14ac:dyDescent="0.25">
      <c r="A6" s="397" t="s">
        <v>529</v>
      </c>
      <c r="B6" s="400">
        <v>4.0500000000000007</v>
      </c>
      <c r="C6" s="401">
        <v>1.9</v>
      </c>
      <c r="D6" s="401">
        <v>5.9300000000000006</v>
      </c>
      <c r="E6" s="401">
        <v>11.149999999999999</v>
      </c>
      <c r="F6" s="402">
        <f t="shared" si="0"/>
        <v>23.03</v>
      </c>
    </row>
    <row r="7" spans="1:6" ht="14" x14ac:dyDescent="0.25">
      <c r="A7" s="397" t="s">
        <v>517</v>
      </c>
      <c r="B7" s="400">
        <v>1.05</v>
      </c>
      <c r="C7" s="401">
        <v>1.3</v>
      </c>
      <c r="D7" s="401">
        <v>1.75</v>
      </c>
      <c r="E7" s="401">
        <v>3.9000000000000008</v>
      </c>
      <c r="F7" s="402">
        <f t="shared" si="0"/>
        <v>8</v>
      </c>
    </row>
    <row r="8" spans="1:6" ht="15.5" x14ac:dyDescent="0.25">
      <c r="A8" s="410" t="s">
        <v>8</v>
      </c>
      <c r="B8" s="411">
        <f>SUM(B2:B7)</f>
        <v>35.009999999999991</v>
      </c>
      <c r="C8" s="412">
        <f>SUM(C2:C7)</f>
        <v>6.5799999999999992</v>
      </c>
      <c r="D8" s="412">
        <f>SUM(D2:D7)</f>
        <v>18.120000000000005</v>
      </c>
      <c r="E8" s="412">
        <f>SUM(E2:E7)</f>
        <v>35.75</v>
      </c>
      <c r="F8" s="413">
        <f>SUM(F2:F7)</f>
        <v>95.460000000000008</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view="pageBreakPreview" zoomScale="90" zoomScaleNormal="80" zoomScaleSheetLayoutView="90" workbookViewId="0">
      <pane xSplit="5" ySplit="4" topLeftCell="F5" activePane="bottomRight" state="frozen"/>
      <selection pane="topRight" activeCell="D1" sqref="D1"/>
      <selection pane="bottomLeft" activeCell="A5" sqref="A5"/>
      <selection pane="bottomRight" activeCell="N6" sqref="N6"/>
    </sheetView>
  </sheetViews>
  <sheetFormatPr defaultRowHeight="12.5" outlineLevelCol="1" x14ac:dyDescent="0.25"/>
  <cols>
    <col min="1" max="1" width="36.7265625" customWidth="1"/>
    <col min="2" max="7" width="12.453125" hidden="1" customWidth="1" outlineLevel="1"/>
    <col min="8" max="8" width="11.453125" customWidth="1" collapsed="1"/>
    <col min="9" max="9" width="11.453125" customWidth="1"/>
    <col min="10" max="10" width="12.54296875" customWidth="1"/>
    <col min="11" max="12" width="11.453125" customWidth="1"/>
    <col min="13" max="13" width="12.81640625" customWidth="1"/>
    <col min="14" max="15" width="11.453125" customWidth="1"/>
    <col min="16" max="16" width="13" customWidth="1"/>
    <col min="17" max="17" width="11.26953125" bestFit="1" customWidth="1"/>
    <col min="18" max="19" width="10.54296875" customWidth="1"/>
    <col min="20" max="20" width="10.54296875" bestFit="1" customWidth="1"/>
  </cols>
  <sheetData>
    <row r="1" spans="1:17" ht="15.5" x14ac:dyDescent="0.35">
      <c r="A1" s="66" t="s">
        <v>7</v>
      </c>
    </row>
    <row r="2" spans="1:17" ht="15.5" x14ac:dyDescent="0.35">
      <c r="A2" s="66" t="s">
        <v>3</v>
      </c>
    </row>
    <row r="3" spans="1:17" ht="16" thickBot="1" x14ac:dyDescent="0.3">
      <c r="H3" s="116"/>
    </row>
    <row r="4" spans="1:17" ht="27" customHeight="1" x14ac:dyDescent="0.35">
      <c r="A4" s="126"/>
      <c r="B4" s="119" t="s">
        <v>150</v>
      </c>
      <c r="C4" s="120" t="s">
        <v>178</v>
      </c>
      <c r="D4" s="121" t="s">
        <v>226</v>
      </c>
      <c r="E4" s="119" t="s">
        <v>150</v>
      </c>
      <c r="F4" s="120" t="s">
        <v>178</v>
      </c>
      <c r="G4" s="121" t="s">
        <v>226</v>
      </c>
      <c r="H4" s="522" t="s">
        <v>265</v>
      </c>
      <c r="I4" s="523"/>
      <c r="J4" s="524"/>
      <c r="K4" s="519" t="s">
        <v>264</v>
      </c>
      <c r="L4" s="520"/>
      <c r="M4" s="521"/>
      <c r="N4" s="525" t="s">
        <v>263</v>
      </c>
      <c r="O4" s="525"/>
      <c r="P4" s="526"/>
      <c r="Q4" s="65"/>
    </row>
    <row r="5" spans="1:17" ht="38.25" customHeight="1" thickBot="1" x14ac:dyDescent="0.4">
      <c r="A5" s="129" t="s">
        <v>266</v>
      </c>
      <c r="B5" s="133" t="s">
        <v>269</v>
      </c>
      <c r="C5" s="133" t="s">
        <v>269</v>
      </c>
      <c r="D5" s="133" t="s">
        <v>269</v>
      </c>
      <c r="E5" s="127" t="s">
        <v>261</v>
      </c>
      <c r="F5" s="127" t="s">
        <v>261</v>
      </c>
      <c r="G5" s="127" t="s">
        <v>261</v>
      </c>
      <c r="H5" s="133" t="s">
        <v>269</v>
      </c>
      <c r="I5" s="134" t="s">
        <v>261</v>
      </c>
      <c r="J5" s="128" t="s">
        <v>262</v>
      </c>
      <c r="K5" s="133" t="s">
        <v>269</v>
      </c>
      <c r="L5" s="134" t="s">
        <v>261</v>
      </c>
      <c r="M5" s="128" t="s">
        <v>262</v>
      </c>
      <c r="N5" s="133" t="s">
        <v>269</v>
      </c>
      <c r="O5" s="134" t="s">
        <v>261</v>
      </c>
      <c r="P5" s="127" t="s">
        <v>262</v>
      </c>
      <c r="Q5" s="65"/>
    </row>
    <row r="6" spans="1:17" ht="47.25" customHeight="1" x14ac:dyDescent="0.25">
      <c r="A6" s="130" t="s">
        <v>9</v>
      </c>
      <c r="B6" s="122">
        <v>6.69133333333333</v>
      </c>
      <c r="C6" s="122">
        <v>1</v>
      </c>
      <c r="D6" s="123">
        <v>3.3166666666666669</v>
      </c>
      <c r="E6" s="122">
        <v>7.2499999999999991</v>
      </c>
      <c r="F6" s="122">
        <v>0.30000000000000004</v>
      </c>
      <c r="G6" s="123">
        <v>2.5499999999999998</v>
      </c>
      <c r="H6" s="135">
        <f>SUM(B6:D6)</f>
        <v>11.007999999999997</v>
      </c>
      <c r="I6" s="136">
        <f>SUM(E6:G6)</f>
        <v>10.099999999999998</v>
      </c>
      <c r="J6" s="144">
        <f t="shared" ref="J6:J11" si="0">I6-H6</f>
        <v>-0.90799999999999947</v>
      </c>
      <c r="K6" s="135">
        <v>3.5</v>
      </c>
      <c r="L6" s="136">
        <v>4.1500000000000012</v>
      </c>
      <c r="M6" s="147">
        <f t="shared" ref="M6:M11" si="1">L6-K6</f>
        <v>0.65000000000000124</v>
      </c>
      <c r="N6" s="135">
        <f t="shared" ref="N6:N11" si="2">H6+K6</f>
        <v>14.507999999999997</v>
      </c>
      <c r="O6" s="141">
        <v>14.25</v>
      </c>
      <c r="P6" s="144">
        <f t="shared" ref="P6:P11" si="3">O6-N6</f>
        <v>-0.25799999999999734</v>
      </c>
    </row>
    <row r="7" spans="1:17" ht="47.25" customHeight="1" x14ac:dyDescent="0.25">
      <c r="A7" s="131" t="s">
        <v>81</v>
      </c>
      <c r="B7" s="117">
        <v>11.15095</v>
      </c>
      <c r="C7" s="117">
        <v>2.7100000000000009</v>
      </c>
      <c r="D7" s="118">
        <v>1.3800000000000003</v>
      </c>
      <c r="E7" s="117">
        <v>11.4</v>
      </c>
      <c r="F7" s="117">
        <v>2.7500000000000004</v>
      </c>
      <c r="G7" s="118">
        <v>1.2349999999999999</v>
      </c>
      <c r="H7" s="137">
        <f>SUM(B7:D7)</f>
        <v>15.240950000000002</v>
      </c>
      <c r="I7" s="138">
        <f>SUM(E7:G7)</f>
        <v>15.385</v>
      </c>
      <c r="J7" s="145">
        <f t="shared" si="0"/>
        <v>0.14404999999999824</v>
      </c>
      <c r="K7" s="137">
        <v>4.1550000000000002</v>
      </c>
      <c r="L7" s="138">
        <v>5.4650000000000007</v>
      </c>
      <c r="M7" s="145">
        <f t="shared" si="1"/>
        <v>1.3100000000000005</v>
      </c>
      <c r="N7" s="137">
        <f t="shared" si="2"/>
        <v>19.395950000000003</v>
      </c>
      <c r="O7" s="142">
        <v>20.85</v>
      </c>
      <c r="P7" s="145">
        <f t="shared" si="3"/>
        <v>1.4540499999999987</v>
      </c>
    </row>
    <row r="8" spans="1:17" ht="47.25" customHeight="1" x14ac:dyDescent="0.25">
      <c r="A8" s="131" t="s">
        <v>125</v>
      </c>
      <c r="B8" s="117">
        <v>11.914999999999999</v>
      </c>
      <c r="C8" s="117">
        <v>2.27</v>
      </c>
      <c r="D8" s="118">
        <v>0.5</v>
      </c>
      <c r="E8" s="117">
        <v>12.849999999999998</v>
      </c>
      <c r="F8" s="117">
        <v>2.71</v>
      </c>
      <c r="G8" s="118">
        <v>0.44999999999999996</v>
      </c>
      <c r="H8" s="137">
        <f>SUM(B8:D8)</f>
        <v>14.684999999999999</v>
      </c>
      <c r="I8" s="138">
        <f>SUM(E8:G8)</f>
        <v>16.009999999999998</v>
      </c>
      <c r="J8" s="145">
        <f t="shared" si="0"/>
        <v>1.3249999999999993</v>
      </c>
      <c r="K8" s="137">
        <v>7.55</v>
      </c>
      <c r="L8" s="138">
        <v>6.2</v>
      </c>
      <c r="M8" s="148">
        <f t="shared" si="1"/>
        <v>-1.3499999999999996</v>
      </c>
      <c r="N8" s="137">
        <f t="shared" si="2"/>
        <v>22.234999999999999</v>
      </c>
      <c r="O8" s="142">
        <v>22.209999999999997</v>
      </c>
      <c r="P8" s="148">
        <f t="shared" si="3"/>
        <v>-2.5000000000002132E-2</v>
      </c>
    </row>
    <row r="9" spans="1:17" ht="47.25" customHeight="1" x14ac:dyDescent="0.25">
      <c r="A9" s="131" t="s">
        <v>133</v>
      </c>
      <c r="B9" s="117">
        <v>0.3</v>
      </c>
      <c r="C9" s="117">
        <v>2.2250000000000001</v>
      </c>
      <c r="D9" s="118">
        <v>1.1000000000000001</v>
      </c>
      <c r="E9" s="117">
        <v>0.3</v>
      </c>
      <c r="F9" s="117">
        <v>2.4000000000000004</v>
      </c>
      <c r="G9" s="118">
        <v>1.7999999999999998</v>
      </c>
      <c r="H9" s="137">
        <f>SUM(B9:D9)</f>
        <v>3.625</v>
      </c>
      <c r="I9" s="138">
        <f>SUM(E9:G9)</f>
        <v>4.5</v>
      </c>
      <c r="J9" s="145">
        <f t="shared" si="0"/>
        <v>0.875</v>
      </c>
      <c r="K9" s="137">
        <v>4.4000000000000004</v>
      </c>
      <c r="L9" s="138">
        <v>5.3999999999999986</v>
      </c>
      <c r="M9" s="145">
        <f t="shared" si="1"/>
        <v>0.99999999999999822</v>
      </c>
      <c r="N9" s="137">
        <f t="shared" si="2"/>
        <v>8.0250000000000004</v>
      </c>
      <c r="O9" s="142">
        <v>9.8999999999999986</v>
      </c>
      <c r="P9" s="145">
        <f t="shared" si="3"/>
        <v>1.8749999999999982</v>
      </c>
    </row>
    <row r="10" spans="1:17" ht="47.25" customHeight="1" thickBot="1" x14ac:dyDescent="0.3">
      <c r="A10" s="132" t="s">
        <v>141</v>
      </c>
      <c r="B10" s="124">
        <v>1.6</v>
      </c>
      <c r="C10" s="124">
        <v>4.625</v>
      </c>
      <c r="D10" s="125">
        <v>2</v>
      </c>
      <c r="E10" s="124">
        <v>2.0500000000000003</v>
      </c>
      <c r="F10" s="124">
        <v>6.6999999999999993</v>
      </c>
      <c r="G10" s="125">
        <v>1.7999999999999998</v>
      </c>
      <c r="H10" s="139">
        <f>SUM(B10:D10)</f>
        <v>8.2249999999999996</v>
      </c>
      <c r="I10" s="140">
        <f>SUM(E10:G10)</f>
        <v>10.55</v>
      </c>
      <c r="J10" s="146">
        <f t="shared" si="0"/>
        <v>2.3250000000000011</v>
      </c>
      <c r="K10" s="139">
        <v>8.3000000000000007</v>
      </c>
      <c r="L10" s="140">
        <v>11.749999999999998</v>
      </c>
      <c r="M10" s="146">
        <f t="shared" si="1"/>
        <v>3.4499999999999975</v>
      </c>
      <c r="N10" s="139">
        <f t="shared" si="2"/>
        <v>16.524999999999999</v>
      </c>
      <c r="O10" s="143">
        <v>22.299999999999997</v>
      </c>
      <c r="P10" s="146">
        <f t="shared" si="3"/>
        <v>5.7749999999999986</v>
      </c>
    </row>
    <row r="11" spans="1:17" ht="30" customHeight="1" thickBot="1" x14ac:dyDescent="0.3">
      <c r="A11" s="149" t="s">
        <v>8</v>
      </c>
      <c r="B11" s="150">
        <f t="shared" ref="B11:I11" si="4">SUM(B6:B10)</f>
        <v>31.657283333333332</v>
      </c>
      <c r="C11" s="150">
        <f t="shared" si="4"/>
        <v>12.83</v>
      </c>
      <c r="D11" s="151">
        <f t="shared" si="4"/>
        <v>8.2966666666666669</v>
      </c>
      <c r="E11" s="150">
        <f t="shared" si="4"/>
        <v>33.849999999999994</v>
      </c>
      <c r="F11" s="150">
        <f t="shared" si="4"/>
        <v>14.86</v>
      </c>
      <c r="G11" s="151">
        <f t="shared" si="4"/>
        <v>7.8349999999999991</v>
      </c>
      <c r="H11" s="152">
        <f t="shared" si="4"/>
        <v>52.783949999999997</v>
      </c>
      <c r="I11" s="153">
        <f t="shared" si="4"/>
        <v>56.545000000000002</v>
      </c>
      <c r="J11" s="154">
        <f t="shared" si="0"/>
        <v>3.7610500000000044</v>
      </c>
      <c r="K11" s="152">
        <f>SUM(K6:K10)</f>
        <v>27.905000000000001</v>
      </c>
      <c r="L11" s="153">
        <f>SUM(L6:L10)</f>
        <v>32.964999999999996</v>
      </c>
      <c r="M11" s="154">
        <f t="shared" si="1"/>
        <v>5.0599999999999952</v>
      </c>
      <c r="N11" s="155">
        <f t="shared" si="2"/>
        <v>80.688950000000006</v>
      </c>
      <c r="O11" s="156">
        <f>SUM(O6:O10)</f>
        <v>89.51</v>
      </c>
      <c r="P11" s="150">
        <f t="shared" si="3"/>
        <v>8.8210499999999996</v>
      </c>
    </row>
    <row r="18" spans="8:11" ht="13" x14ac:dyDescent="0.3">
      <c r="H18" s="6">
        <v>6.69133333333333</v>
      </c>
      <c r="I18" s="7">
        <v>1</v>
      </c>
      <c r="J18" s="7">
        <v>3.3166666666666669</v>
      </c>
      <c r="K18" s="7">
        <v>3.5</v>
      </c>
    </row>
    <row r="19" spans="8:11" ht="13" x14ac:dyDescent="0.3">
      <c r="H19" s="6">
        <v>11.15095</v>
      </c>
      <c r="I19" s="7">
        <v>2.7100000000000009</v>
      </c>
      <c r="J19" s="7">
        <v>1.3800000000000003</v>
      </c>
      <c r="K19" s="7">
        <v>4.1550000000000002</v>
      </c>
    </row>
    <row r="20" spans="8:11" ht="13" x14ac:dyDescent="0.3">
      <c r="H20" s="6">
        <v>11.914999999999999</v>
      </c>
      <c r="I20" s="7">
        <v>2.27</v>
      </c>
      <c r="J20" s="7">
        <v>0.5</v>
      </c>
      <c r="K20" s="7">
        <v>7.55</v>
      </c>
    </row>
    <row r="21" spans="8:11" ht="13" x14ac:dyDescent="0.3">
      <c r="H21" s="6">
        <v>0.3</v>
      </c>
      <c r="I21" s="7">
        <v>2.2250000000000001</v>
      </c>
      <c r="J21" s="7">
        <v>1.1000000000000001</v>
      </c>
      <c r="K21" s="7">
        <v>4.4000000000000004</v>
      </c>
    </row>
    <row r="22" spans="8:11" ht="35.25" customHeight="1" x14ac:dyDescent="0.3">
      <c r="H22" s="6">
        <v>1.6</v>
      </c>
      <c r="I22" s="7">
        <v>4.625</v>
      </c>
      <c r="J22" s="7">
        <v>2</v>
      </c>
      <c r="K22" s="7">
        <v>8.3000000000000007</v>
      </c>
    </row>
  </sheetData>
  <mergeCells count="3">
    <mergeCell ref="K4:M4"/>
    <mergeCell ref="H4:J4"/>
    <mergeCell ref="N4:P4"/>
  </mergeCells>
  <printOptions horizontalCentered="1"/>
  <pageMargins left="0.7" right="0.7" top="0.75" bottom="0.75" header="0.3" footer="0.3"/>
  <pageSetup scale="79" orientation="landscape" r:id="rId1"/>
  <headerFooter>
    <oddHeader>&amp;C&amp;"Arial,Bold"&amp;14&amp;F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view="pageBreakPreview" zoomScale="55" zoomScaleNormal="80" zoomScaleSheetLayoutView="55" workbookViewId="0"/>
  </sheetViews>
  <sheetFormatPr defaultRowHeight="18.5" x14ac:dyDescent="0.45"/>
  <cols>
    <col min="1" max="1" width="50" style="158" customWidth="1"/>
    <col min="2" max="2" width="46.36328125" style="158" customWidth="1"/>
    <col min="3" max="6" width="33.81640625" style="158" customWidth="1"/>
    <col min="7" max="7" width="15.54296875" style="158" customWidth="1"/>
    <col min="8" max="8" width="15.54296875" customWidth="1"/>
    <col min="9" max="10" width="10.54296875" customWidth="1"/>
    <col min="11" max="11" width="10.54296875" bestFit="1" customWidth="1"/>
  </cols>
  <sheetData>
    <row r="1" spans="1:8" x14ac:dyDescent="0.45">
      <c r="A1" s="420" t="s">
        <v>7</v>
      </c>
      <c r="B1" s="421" t="s">
        <v>227</v>
      </c>
    </row>
    <row r="2" spans="1:8" x14ac:dyDescent="0.45">
      <c r="A2" s="420" t="s">
        <v>3</v>
      </c>
      <c r="B2" s="421" t="s">
        <v>227</v>
      </c>
    </row>
    <row r="4" spans="1:8" x14ac:dyDescent="0.45">
      <c r="A4" s="422" t="s">
        <v>168</v>
      </c>
      <c r="B4" s="423"/>
      <c r="C4" s="422" t="s">
        <v>180</v>
      </c>
      <c r="D4" s="423"/>
      <c r="E4" s="423"/>
      <c r="F4" s="423"/>
      <c r="G4" s="424"/>
    </row>
    <row r="5" spans="1:8" s="157" customFormat="1" ht="36" x14ac:dyDescent="0.25">
      <c r="A5" s="453" t="s">
        <v>1</v>
      </c>
      <c r="B5" s="453" t="s">
        <v>2</v>
      </c>
      <c r="C5" s="458" t="s">
        <v>150</v>
      </c>
      <c r="D5" s="457" t="s">
        <v>178</v>
      </c>
      <c r="E5" s="459" t="s">
        <v>226</v>
      </c>
      <c r="F5" s="460" t="s">
        <v>225</v>
      </c>
      <c r="G5" s="456" t="s">
        <v>8</v>
      </c>
      <c r="H5"/>
    </row>
    <row r="6" spans="1:8" s="157" customFormat="1" x14ac:dyDescent="0.45">
      <c r="A6" s="454" t="s">
        <v>9</v>
      </c>
      <c r="B6" s="427" t="s">
        <v>10</v>
      </c>
      <c r="C6" s="444">
        <v>2.7299999999999995</v>
      </c>
      <c r="D6" s="445">
        <v>0.15000000000000002</v>
      </c>
      <c r="E6" s="445">
        <v>2.3800000000000008</v>
      </c>
      <c r="F6" s="445">
        <v>4.3000000000000007</v>
      </c>
      <c r="G6" s="446">
        <v>9.56</v>
      </c>
      <c r="H6"/>
    </row>
    <row r="7" spans="1:8" s="157" customFormat="1" x14ac:dyDescent="0.45">
      <c r="A7" s="455"/>
      <c r="B7" s="431" t="s">
        <v>521</v>
      </c>
      <c r="C7" s="447">
        <v>1.0999999999999999</v>
      </c>
      <c r="D7" s="448">
        <v>0.25</v>
      </c>
      <c r="E7" s="448">
        <v>0.8</v>
      </c>
      <c r="F7" s="448">
        <v>0.9</v>
      </c>
      <c r="G7" s="449">
        <v>3.05</v>
      </c>
      <c r="H7"/>
    </row>
    <row r="8" spans="1:8" s="157" customFormat="1" x14ac:dyDescent="0.45">
      <c r="A8" s="455"/>
      <c r="B8" s="431" t="s">
        <v>74</v>
      </c>
      <c r="C8" s="447">
        <v>0.8</v>
      </c>
      <c r="D8" s="448"/>
      <c r="E8" s="448">
        <v>1.08</v>
      </c>
      <c r="F8" s="448">
        <v>1.2000000000000004</v>
      </c>
      <c r="G8" s="449">
        <v>3.0800000000000005</v>
      </c>
      <c r="H8"/>
    </row>
    <row r="9" spans="1:8" s="157" customFormat="1" x14ac:dyDescent="0.45">
      <c r="A9" s="455"/>
      <c r="B9" s="431" t="s">
        <v>520</v>
      </c>
      <c r="C9" s="447">
        <v>0.2</v>
      </c>
      <c r="D9" s="448"/>
      <c r="E9" s="448"/>
      <c r="F9" s="448"/>
      <c r="G9" s="449">
        <v>0.2</v>
      </c>
      <c r="H9"/>
    </row>
    <row r="10" spans="1:8" s="157" customFormat="1" x14ac:dyDescent="0.45">
      <c r="A10" s="472"/>
      <c r="B10" s="431" t="s">
        <v>499</v>
      </c>
      <c r="C10" s="447">
        <v>0.25</v>
      </c>
      <c r="D10" s="448"/>
      <c r="E10" s="448"/>
      <c r="F10" s="448"/>
      <c r="G10" s="449">
        <v>0.25</v>
      </c>
      <c r="H10"/>
    </row>
    <row r="11" spans="1:8" s="157" customFormat="1" x14ac:dyDescent="0.25">
      <c r="A11" s="435" t="s">
        <v>491</v>
      </c>
      <c r="B11" s="436"/>
      <c r="C11" s="450">
        <v>5.0799999999999992</v>
      </c>
      <c r="D11" s="451">
        <v>0.4</v>
      </c>
      <c r="E11" s="451">
        <v>4.2600000000000007</v>
      </c>
      <c r="F11" s="451">
        <v>6.4000000000000012</v>
      </c>
      <c r="G11" s="452">
        <v>16.14</v>
      </c>
      <c r="H11"/>
    </row>
    <row r="12" spans="1:8" s="157" customFormat="1" x14ac:dyDescent="0.45">
      <c r="A12" s="467" t="s">
        <v>81</v>
      </c>
      <c r="B12" s="427" t="s">
        <v>81</v>
      </c>
      <c r="C12" s="444">
        <v>1.5499999999999998</v>
      </c>
      <c r="D12" s="445"/>
      <c r="E12" s="445"/>
      <c r="F12" s="445">
        <v>0.1</v>
      </c>
      <c r="G12" s="446">
        <v>1.65</v>
      </c>
      <c r="H12"/>
    </row>
    <row r="13" spans="1:8" s="157" customFormat="1" x14ac:dyDescent="0.45">
      <c r="A13" s="468"/>
      <c r="B13" s="431" t="s">
        <v>82</v>
      </c>
      <c r="C13" s="447">
        <v>3.6</v>
      </c>
      <c r="D13" s="448"/>
      <c r="E13" s="448"/>
      <c r="F13" s="448"/>
      <c r="G13" s="449">
        <v>3.6</v>
      </c>
      <c r="H13"/>
    </row>
    <row r="14" spans="1:8" s="157" customFormat="1" x14ac:dyDescent="0.45">
      <c r="A14" s="468"/>
      <c r="B14" s="431" t="s">
        <v>86</v>
      </c>
      <c r="C14" s="447">
        <v>3.18</v>
      </c>
      <c r="D14" s="448"/>
      <c r="E14" s="448">
        <v>0.52</v>
      </c>
      <c r="F14" s="448"/>
      <c r="G14" s="449">
        <v>3.7</v>
      </c>
      <c r="H14"/>
    </row>
    <row r="15" spans="1:8" s="157" customFormat="1" x14ac:dyDescent="0.45">
      <c r="A15" s="468"/>
      <c r="B15" s="431" t="s">
        <v>93</v>
      </c>
      <c r="C15" s="447">
        <v>0.5</v>
      </c>
      <c r="D15" s="448">
        <v>0.90000000000000013</v>
      </c>
      <c r="E15" s="448">
        <v>0.85000000000000009</v>
      </c>
      <c r="F15" s="448">
        <v>5.0500000000000007</v>
      </c>
      <c r="G15" s="449">
        <v>7.3000000000000007</v>
      </c>
      <c r="H15"/>
    </row>
    <row r="16" spans="1:8" s="157" customFormat="1" x14ac:dyDescent="0.45">
      <c r="A16" s="468"/>
      <c r="B16" s="431" t="s">
        <v>526</v>
      </c>
      <c r="C16" s="447">
        <v>2.0499999999999998</v>
      </c>
      <c r="D16" s="448">
        <v>0.63</v>
      </c>
      <c r="E16" s="448">
        <v>0.91500000000000015</v>
      </c>
      <c r="F16" s="448">
        <v>2.1999999999999997</v>
      </c>
      <c r="G16" s="449">
        <v>5.7949999999999999</v>
      </c>
      <c r="H16"/>
    </row>
    <row r="17" spans="1:8" s="157" customFormat="1" x14ac:dyDescent="0.45">
      <c r="A17" s="468"/>
      <c r="B17" s="431" t="s">
        <v>525</v>
      </c>
      <c r="C17" s="447">
        <v>0.75</v>
      </c>
      <c r="D17" s="448"/>
      <c r="E17" s="448"/>
      <c r="F17" s="448"/>
      <c r="G17" s="449">
        <v>0.75</v>
      </c>
      <c r="H17"/>
    </row>
    <row r="18" spans="1:8" s="157" customFormat="1" x14ac:dyDescent="0.45">
      <c r="A18" s="468"/>
      <c r="B18" s="431" t="s">
        <v>527</v>
      </c>
      <c r="C18" s="447">
        <v>1.5999999999999999</v>
      </c>
      <c r="D18" s="448"/>
      <c r="E18" s="448">
        <v>0.75</v>
      </c>
      <c r="F18" s="448">
        <v>1.0999999999999999</v>
      </c>
      <c r="G18" s="449">
        <v>3.4499999999999993</v>
      </c>
      <c r="H18"/>
    </row>
    <row r="19" spans="1:8" s="157" customFormat="1" x14ac:dyDescent="0.45">
      <c r="A19" s="468"/>
      <c r="B19" s="431" t="s">
        <v>556</v>
      </c>
      <c r="C19" s="447"/>
      <c r="D19" s="448"/>
      <c r="E19" s="448">
        <v>0.46500000000000002</v>
      </c>
      <c r="F19" s="448"/>
      <c r="G19" s="449">
        <v>0.46500000000000002</v>
      </c>
      <c r="H19"/>
    </row>
    <row r="20" spans="1:8" s="157" customFormat="1" x14ac:dyDescent="0.45">
      <c r="A20" s="469"/>
      <c r="B20" s="431" t="s">
        <v>566</v>
      </c>
      <c r="C20" s="447">
        <v>0.25</v>
      </c>
      <c r="D20" s="448">
        <v>0.45</v>
      </c>
      <c r="E20" s="448">
        <v>0.25</v>
      </c>
      <c r="F20" s="448">
        <v>0.6</v>
      </c>
      <c r="G20" s="449">
        <v>1.5499999999999998</v>
      </c>
      <c r="H20"/>
    </row>
    <row r="21" spans="1:8" s="157" customFormat="1" ht="21" x14ac:dyDescent="0.25">
      <c r="A21" s="442" t="s">
        <v>492</v>
      </c>
      <c r="B21" s="443"/>
      <c r="C21" s="450">
        <v>13.479999999999999</v>
      </c>
      <c r="D21" s="451">
        <v>1.9800000000000002</v>
      </c>
      <c r="E21" s="451">
        <v>3.75</v>
      </c>
      <c r="F21" s="451">
        <v>9.0499999999999989</v>
      </c>
      <c r="G21" s="452">
        <v>28.26</v>
      </c>
      <c r="H21"/>
    </row>
    <row r="22" spans="1:8" s="157" customFormat="1" ht="37" x14ac:dyDescent="0.45">
      <c r="A22" s="470" t="s">
        <v>522</v>
      </c>
      <c r="B22" s="427" t="s">
        <v>436</v>
      </c>
      <c r="C22" s="444">
        <v>0.9</v>
      </c>
      <c r="D22" s="445"/>
      <c r="E22" s="445">
        <v>0.08</v>
      </c>
      <c r="F22" s="445"/>
      <c r="G22" s="446">
        <v>0.98</v>
      </c>
      <c r="H22"/>
    </row>
    <row r="23" spans="1:8" s="157" customFormat="1" x14ac:dyDescent="0.45">
      <c r="A23" s="471"/>
      <c r="B23" s="431" t="s">
        <v>530</v>
      </c>
      <c r="C23" s="447">
        <v>2.1999999999999997</v>
      </c>
      <c r="D23" s="448"/>
      <c r="E23" s="448"/>
      <c r="F23" s="448"/>
      <c r="G23" s="449">
        <v>2.1999999999999997</v>
      </c>
      <c r="H23"/>
    </row>
    <row r="24" spans="1:8" s="157" customFormat="1" x14ac:dyDescent="0.45">
      <c r="A24" s="471"/>
      <c r="B24" s="431" t="s">
        <v>543</v>
      </c>
      <c r="C24" s="447">
        <v>1.3</v>
      </c>
      <c r="D24" s="448"/>
      <c r="E24" s="448"/>
      <c r="F24" s="448"/>
      <c r="G24" s="449">
        <v>1.3</v>
      </c>
      <c r="H24"/>
    </row>
    <row r="25" spans="1:8" s="157" customFormat="1" x14ac:dyDescent="0.45">
      <c r="A25" s="471"/>
      <c r="B25" s="431" t="s">
        <v>531</v>
      </c>
      <c r="C25" s="447">
        <v>0.6</v>
      </c>
      <c r="D25" s="448"/>
      <c r="E25" s="448">
        <v>1.3</v>
      </c>
      <c r="F25" s="448">
        <v>1.4000000000000001</v>
      </c>
      <c r="G25" s="449">
        <v>3.3</v>
      </c>
      <c r="H25"/>
    </row>
    <row r="26" spans="1:8" s="157" customFormat="1" x14ac:dyDescent="0.45">
      <c r="A26" s="471"/>
      <c r="B26" s="431" t="s">
        <v>551</v>
      </c>
      <c r="C26" s="447">
        <v>1.6</v>
      </c>
      <c r="D26" s="448">
        <v>0.05</v>
      </c>
      <c r="E26" s="448"/>
      <c r="F26" s="448">
        <v>0.60000000000000009</v>
      </c>
      <c r="G26" s="449">
        <v>2.25</v>
      </c>
      <c r="H26"/>
    </row>
    <row r="27" spans="1:8" s="157" customFormat="1" x14ac:dyDescent="0.45">
      <c r="A27" s="471"/>
      <c r="B27" s="431" t="s">
        <v>523</v>
      </c>
      <c r="C27" s="447">
        <v>0.7</v>
      </c>
      <c r="D27" s="448"/>
      <c r="E27" s="448"/>
      <c r="F27" s="448"/>
      <c r="G27" s="449">
        <v>0.7</v>
      </c>
      <c r="H27"/>
    </row>
    <row r="28" spans="1:8" s="157" customFormat="1" x14ac:dyDescent="0.45">
      <c r="A28" s="471"/>
      <c r="B28" s="431" t="s">
        <v>524</v>
      </c>
      <c r="C28" s="447">
        <v>0.55000000000000004</v>
      </c>
      <c r="D28" s="448"/>
      <c r="E28" s="448"/>
      <c r="F28" s="448"/>
      <c r="G28" s="449">
        <v>0.55000000000000004</v>
      </c>
      <c r="H28"/>
    </row>
    <row r="29" spans="1:8" s="157" customFormat="1" x14ac:dyDescent="0.45">
      <c r="A29" s="440" t="s">
        <v>851</v>
      </c>
      <c r="B29" s="441"/>
      <c r="C29" s="450">
        <v>7.85</v>
      </c>
      <c r="D29" s="451">
        <v>0.05</v>
      </c>
      <c r="E29" s="451">
        <v>1.3800000000000001</v>
      </c>
      <c r="F29" s="451">
        <v>2</v>
      </c>
      <c r="G29" s="452">
        <v>11.28</v>
      </c>
      <c r="H29"/>
    </row>
    <row r="30" spans="1:8" s="157" customFormat="1" x14ac:dyDescent="0.45">
      <c r="A30" s="470" t="s">
        <v>532</v>
      </c>
      <c r="B30" s="427" t="s">
        <v>555</v>
      </c>
      <c r="C30" s="444">
        <v>0.2</v>
      </c>
      <c r="D30" s="445">
        <v>0.45</v>
      </c>
      <c r="E30" s="445">
        <v>0.5</v>
      </c>
      <c r="F30" s="445">
        <v>1.6500000000000001</v>
      </c>
      <c r="G30" s="446">
        <v>2.8</v>
      </c>
      <c r="H30"/>
    </row>
    <row r="31" spans="1:8" s="157" customFormat="1" x14ac:dyDescent="0.45">
      <c r="A31" s="471"/>
      <c r="B31" s="431" t="s">
        <v>533</v>
      </c>
      <c r="C31" s="447">
        <v>3</v>
      </c>
      <c r="D31" s="448">
        <v>0.5</v>
      </c>
      <c r="E31" s="448">
        <v>0.55000000000000004</v>
      </c>
      <c r="F31" s="448">
        <v>1.6000000000000003</v>
      </c>
      <c r="G31" s="449">
        <v>5.65</v>
      </c>
      <c r="H31"/>
    </row>
    <row r="32" spans="1:8" s="157" customFormat="1" x14ac:dyDescent="0.45">
      <c r="A32" s="471"/>
      <c r="B32" s="431" t="s">
        <v>548</v>
      </c>
      <c r="C32" s="447">
        <v>0.3</v>
      </c>
      <c r="D32" s="448"/>
      <c r="E32" s="448"/>
      <c r="F32" s="448"/>
      <c r="G32" s="449">
        <v>0.3</v>
      </c>
      <c r="H32"/>
    </row>
    <row r="33" spans="1:8" s="157" customFormat="1" x14ac:dyDescent="0.45">
      <c r="A33" s="440" t="s">
        <v>852</v>
      </c>
      <c r="B33" s="441"/>
      <c r="C33" s="450">
        <v>3.5</v>
      </c>
      <c r="D33" s="451">
        <v>0.95</v>
      </c>
      <c r="E33" s="451">
        <v>1.05</v>
      </c>
      <c r="F33" s="451">
        <v>3.2500000000000004</v>
      </c>
      <c r="G33" s="452">
        <v>8.75</v>
      </c>
      <c r="H33"/>
    </row>
    <row r="34" spans="1:8" s="157" customFormat="1" x14ac:dyDescent="0.45">
      <c r="A34" s="427" t="s">
        <v>529</v>
      </c>
      <c r="B34" s="427" t="s">
        <v>528</v>
      </c>
      <c r="C34" s="444">
        <v>1.65</v>
      </c>
      <c r="D34" s="445"/>
      <c r="E34" s="445">
        <v>1.1000000000000001</v>
      </c>
      <c r="F34" s="445">
        <v>1.1000000000000001</v>
      </c>
      <c r="G34" s="446">
        <v>3.85</v>
      </c>
      <c r="H34"/>
    </row>
    <row r="35" spans="1:8" s="157" customFormat="1" x14ac:dyDescent="0.45">
      <c r="A35" s="439"/>
      <c r="B35" s="431" t="s">
        <v>534</v>
      </c>
      <c r="C35" s="447">
        <v>1.05</v>
      </c>
      <c r="D35" s="448">
        <v>0.45</v>
      </c>
      <c r="E35" s="448">
        <v>1.1000000000000001</v>
      </c>
      <c r="F35" s="448">
        <v>2.4000000000000004</v>
      </c>
      <c r="G35" s="449">
        <v>5</v>
      </c>
      <c r="H35"/>
    </row>
    <row r="36" spans="1:8" s="157" customFormat="1" x14ac:dyDescent="0.45">
      <c r="A36" s="439"/>
      <c r="B36" s="431" t="s">
        <v>535</v>
      </c>
      <c r="C36" s="447">
        <v>0.6</v>
      </c>
      <c r="D36" s="448">
        <v>1.45</v>
      </c>
      <c r="E36" s="448">
        <v>3.43</v>
      </c>
      <c r="F36" s="448">
        <v>7.3000000000000007</v>
      </c>
      <c r="G36" s="449">
        <v>12.780000000000001</v>
      </c>
      <c r="H36"/>
    </row>
    <row r="37" spans="1:8" s="157" customFormat="1" x14ac:dyDescent="0.45">
      <c r="A37" s="439"/>
      <c r="B37" s="431" t="s">
        <v>536</v>
      </c>
      <c r="C37" s="447"/>
      <c r="D37" s="448"/>
      <c r="E37" s="448">
        <v>0.3</v>
      </c>
      <c r="F37" s="448"/>
      <c r="G37" s="449">
        <v>0.3</v>
      </c>
      <c r="H37"/>
    </row>
    <row r="38" spans="1:8" s="157" customFormat="1" x14ac:dyDescent="0.45">
      <c r="A38" s="439"/>
      <c r="B38" s="431" t="s">
        <v>537</v>
      </c>
      <c r="C38" s="447">
        <v>0.75</v>
      </c>
      <c r="D38" s="448"/>
      <c r="E38" s="448"/>
      <c r="F38" s="448"/>
      <c r="G38" s="449">
        <v>0.75</v>
      </c>
      <c r="H38"/>
    </row>
    <row r="39" spans="1:8" s="157" customFormat="1" x14ac:dyDescent="0.45">
      <c r="A39" s="439"/>
      <c r="B39" s="431" t="s">
        <v>519</v>
      </c>
      <c r="C39" s="447"/>
      <c r="D39" s="448"/>
      <c r="E39" s="448"/>
      <c r="F39" s="448">
        <v>0.60000000000000009</v>
      </c>
      <c r="G39" s="449">
        <v>0.60000000000000009</v>
      </c>
      <c r="H39"/>
    </row>
    <row r="40" spans="1:8" s="157" customFormat="1" x14ac:dyDescent="0.45">
      <c r="A40" s="440" t="s">
        <v>853</v>
      </c>
      <c r="B40" s="441"/>
      <c r="C40" s="450">
        <v>4.0500000000000007</v>
      </c>
      <c r="D40" s="451">
        <v>1.9</v>
      </c>
      <c r="E40" s="451">
        <v>5.9300000000000006</v>
      </c>
      <c r="F40" s="451">
        <v>11.4</v>
      </c>
      <c r="G40" s="452">
        <v>23.280000000000005</v>
      </c>
      <c r="H40"/>
    </row>
    <row r="41" spans="1:8" s="157" customFormat="1" x14ac:dyDescent="0.45">
      <c r="A41" s="427" t="s">
        <v>517</v>
      </c>
      <c r="B41" s="427" t="s">
        <v>535</v>
      </c>
      <c r="C41" s="444"/>
      <c r="D41" s="445"/>
      <c r="E41" s="445"/>
      <c r="F41" s="445">
        <v>0.35</v>
      </c>
      <c r="G41" s="446">
        <v>0.35</v>
      </c>
      <c r="H41"/>
    </row>
    <row r="42" spans="1:8" s="157" customFormat="1" x14ac:dyDescent="0.45">
      <c r="A42" s="439"/>
      <c r="B42" s="431" t="s">
        <v>518</v>
      </c>
      <c r="C42" s="447">
        <v>1.05</v>
      </c>
      <c r="D42" s="448">
        <v>0.55000000000000004</v>
      </c>
      <c r="E42" s="448">
        <v>0.85000000000000009</v>
      </c>
      <c r="F42" s="448">
        <v>2.9</v>
      </c>
      <c r="G42" s="449">
        <v>5.35</v>
      </c>
      <c r="H42"/>
    </row>
    <row r="43" spans="1:8" s="157" customFormat="1" x14ac:dyDescent="0.45">
      <c r="A43" s="439"/>
      <c r="B43" s="431" t="s">
        <v>519</v>
      </c>
      <c r="C43" s="447"/>
      <c r="D43" s="448">
        <v>0.75</v>
      </c>
      <c r="E43" s="448">
        <v>0.9</v>
      </c>
      <c r="F43" s="448">
        <v>0.4</v>
      </c>
      <c r="G43" s="449">
        <v>2.0499999999999998</v>
      </c>
      <c r="H43"/>
    </row>
    <row r="44" spans="1:8" x14ac:dyDescent="0.45">
      <c r="A44" s="440" t="s">
        <v>854</v>
      </c>
      <c r="B44" s="441"/>
      <c r="C44" s="450">
        <v>1.05</v>
      </c>
      <c r="D44" s="451">
        <v>1.3</v>
      </c>
      <c r="E44" s="451">
        <v>1.75</v>
      </c>
      <c r="F44" s="451">
        <v>3.65</v>
      </c>
      <c r="G44" s="452">
        <v>7.7499999999999991</v>
      </c>
    </row>
    <row r="45" spans="1:8" ht="18" x14ac:dyDescent="0.25">
      <c r="A45" s="462" t="s">
        <v>8</v>
      </c>
      <c r="B45" s="463"/>
      <c r="C45" s="465">
        <v>35.01</v>
      </c>
      <c r="D45" s="461">
        <v>6.58</v>
      </c>
      <c r="E45" s="464">
        <v>18.120000000000005</v>
      </c>
      <c r="F45" s="464">
        <v>35.75</v>
      </c>
      <c r="G45" s="466">
        <v>95.459999999999965</v>
      </c>
    </row>
    <row r="46" spans="1:8" ht="12.5" x14ac:dyDescent="0.25">
      <c r="A46"/>
      <c r="B46"/>
      <c r="C46"/>
      <c r="D46"/>
      <c r="E46"/>
      <c r="F46"/>
      <c r="G46"/>
    </row>
  </sheetData>
  <printOptions horizontalCentered="1"/>
  <pageMargins left="0.7" right="0.7" top="0.75" bottom="0.75" header="0.3" footer="0.3"/>
  <pageSetup scale="47" orientation="landscape" r:id="rId2"/>
  <headerFooter>
    <oddHeader>&amp;C&amp;"Arial,Bold"&amp;14&amp;F
&amp;A</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4"/>
  <sheetViews>
    <sheetView zoomScale="85" zoomScaleNormal="85" workbookViewId="0"/>
  </sheetViews>
  <sheetFormatPr defaultRowHeight="12.5" x14ac:dyDescent="0.25"/>
  <cols>
    <col min="1" max="1" width="36.54296875" customWidth="1"/>
    <col min="2" max="5" width="17.90625" customWidth="1"/>
    <col min="6" max="6" width="17.90625" bestFit="1" customWidth="1"/>
  </cols>
  <sheetData>
    <row r="1" spans="1:2" x14ac:dyDescent="0.25">
      <c r="A1" s="168" t="s">
        <v>3</v>
      </c>
      <c r="B1" t="s">
        <v>878</v>
      </c>
    </row>
    <row r="3" spans="1:2" x14ac:dyDescent="0.25">
      <c r="A3" s="168" t="s">
        <v>405</v>
      </c>
      <c r="B3" t="s">
        <v>168</v>
      </c>
    </row>
    <row r="4" spans="1:2" x14ac:dyDescent="0.25">
      <c r="A4" s="169" t="s">
        <v>38</v>
      </c>
      <c r="B4" s="30">
        <v>1.75</v>
      </c>
    </row>
    <row r="5" spans="1:2" x14ac:dyDescent="0.25">
      <c r="A5" s="170" t="s">
        <v>223</v>
      </c>
      <c r="B5" s="30">
        <v>0.25</v>
      </c>
    </row>
    <row r="6" spans="1:2" x14ac:dyDescent="0.25">
      <c r="A6" s="170" t="s">
        <v>318</v>
      </c>
      <c r="B6" s="30">
        <v>0.75</v>
      </c>
    </row>
    <row r="7" spans="1:2" x14ac:dyDescent="0.25">
      <c r="A7" s="170" t="s">
        <v>877</v>
      </c>
      <c r="B7" s="30">
        <v>0.75</v>
      </c>
    </row>
    <row r="8" spans="1:2" x14ac:dyDescent="0.25">
      <c r="A8" s="169" t="s">
        <v>87</v>
      </c>
      <c r="B8" s="30">
        <v>7.25</v>
      </c>
    </row>
    <row r="9" spans="1:2" x14ac:dyDescent="0.25">
      <c r="A9" s="170" t="s">
        <v>378</v>
      </c>
      <c r="B9" s="30">
        <v>1</v>
      </c>
    </row>
    <row r="10" spans="1:2" x14ac:dyDescent="0.25">
      <c r="A10" s="170" t="s">
        <v>376</v>
      </c>
      <c r="B10" s="30">
        <v>1</v>
      </c>
    </row>
    <row r="11" spans="1:2" x14ac:dyDescent="0.25">
      <c r="A11" s="170" t="s">
        <v>380</v>
      </c>
      <c r="B11" s="30">
        <v>1</v>
      </c>
    </row>
    <row r="12" spans="1:2" x14ac:dyDescent="0.25">
      <c r="A12" s="170" t="s">
        <v>350</v>
      </c>
      <c r="B12" s="30">
        <v>1</v>
      </c>
    </row>
    <row r="13" spans="1:2" x14ac:dyDescent="0.25">
      <c r="A13" s="170" t="s">
        <v>92</v>
      </c>
      <c r="B13" s="30">
        <v>1</v>
      </c>
    </row>
    <row r="14" spans="1:2" x14ac:dyDescent="0.25">
      <c r="A14" s="170" t="s">
        <v>538</v>
      </c>
      <c r="B14" s="30">
        <v>0.75</v>
      </c>
    </row>
    <row r="15" spans="1:2" x14ac:dyDescent="0.25">
      <c r="A15" s="170" t="s">
        <v>127</v>
      </c>
      <c r="B15" s="30">
        <v>1</v>
      </c>
    </row>
    <row r="16" spans="1:2" x14ac:dyDescent="0.25">
      <c r="A16" s="170" t="s">
        <v>495</v>
      </c>
      <c r="B16" s="30">
        <v>0.5</v>
      </c>
    </row>
    <row r="17" spans="1:2" x14ac:dyDescent="0.25">
      <c r="A17" s="170" t="s">
        <v>207</v>
      </c>
      <c r="B17" s="30">
        <v>0</v>
      </c>
    </row>
    <row r="18" spans="1:2" x14ac:dyDescent="0.25">
      <c r="A18" s="169" t="s">
        <v>443</v>
      </c>
      <c r="B18" s="30">
        <v>3.9</v>
      </c>
    </row>
    <row r="19" spans="1:2" x14ac:dyDescent="0.25">
      <c r="A19" s="170" t="s">
        <v>126</v>
      </c>
      <c r="B19" s="30">
        <v>0.9</v>
      </c>
    </row>
    <row r="20" spans="1:2" x14ac:dyDescent="0.25">
      <c r="A20" s="170" t="s">
        <v>498</v>
      </c>
      <c r="B20" s="30">
        <v>1</v>
      </c>
    </row>
    <row r="21" spans="1:2" x14ac:dyDescent="0.25">
      <c r="A21" s="170" t="s">
        <v>224</v>
      </c>
      <c r="B21" s="30">
        <v>1</v>
      </c>
    </row>
    <row r="22" spans="1:2" x14ac:dyDescent="0.25">
      <c r="A22" s="170" t="s">
        <v>860</v>
      </c>
      <c r="B22" s="30">
        <v>1</v>
      </c>
    </row>
    <row r="23" spans="1:2" x14ac:dyDescent="0.25">
      <c r="A23" s="169" t="s">
        <v>67</v>
      </c>
      <c r="B23" s="30">
        <v>1.35</v>
      </c>
    </row>
    <row r="24" spans="1:2" x14ac:dyDescent="0.25">
      <c r="A24" s="170" t="s">
        <v>198</v>
      </c>
      <c r="B24" s="30">
        <v>0.6</v>
      </c>
    </row>
    <row r="25" spans="1:2" x14ac:dyDescent="0.25">
      <c r="A25" s="170" t="s">
        <v>66</v>
      </c>
      <c r="B25" s="30">
        <v>0.60000000000000009</v>
      </c>
    </row>
    <row r="26" spans="1:2" x14ac:dyDescent="0.25">
      <c r="A26" s="170" t="s">
        <v>88</v>
      </c>
      <c r="B26" s="30">
        <v>0.15</v>
      </c>
    </row>
    <row r="27" spans="1:2" x14ac:dyDescent="0.25">
      <c r="A27" s="169" t="s">
        <v>73</v>
      </c>
      <c r="B27" s="30">
        <v>31.035</v>
      </c>
    </row>
    <row r="28" spans="1:2" x14ac:dyDescent="0.25">
      <c r="A28" s="170" t="s">
        <v>184</v>
      </c>
      <c r="B28" s="30">
        <v>0.55000000000000004</v>
      </c>
    </row>
    <row r="29" spans="1:2" x14ac:dyDescent="0.25">
      <c r="A29" s="170" t="s">
        <v>312</v>
      </c>
      <c r="B29" s="30">
        <v>0.06</v>
      </c>
    </row>
    <row r="30" spans="1:2" x14ac:dyDescent="0.25">
      <c r="A30" s="170" t="s">
        <v>374</v>
      </c>
      <c r="B30" s="30">
        <v>0.25</v>
      </c>
    </row>
    <row r="31" spans="1:2" x14ac:dyDescent="0.25">
      <c r="A31" s="170" t="s">
        <v>455</v>
      </c>
      <c r="B31" s="30">
        <v>0.30000000000000004</v>
      </c>
    </row>
    <row r="32" spans="1:2" x14ac:dyDescent="0.25">
      <c r="A32" s="170" t="s">
        <v>599</v>
      </c>
      <c r="B32" s="30">
        <v>0.2</v>
      </c>
    </row>
    <row r="33" spans="1:2" x14ac:dyDescent="0.25">
      <c r="A33" s="170" t="s">
        <v>652</v>
      </c>
      <c r="B33" s="30">
        <v>0.45</v>
      </c>
    </row>
    <row r="34" spans="1:2" x14ac:dyDescent="0.25">
      <c r="A34" s="170" t="s">
        <v>843</v>
      </c>
      <c r="B34" s="30">
        <v>0.1</v>
      </c>
    </row>
    <row r="35" spans="1:2" x14ac:dyDescent="0.25">
      <c r="A35" s="170" t="s">
        <v>738</v>
      </c>
      <c r="B35" s="30">
        <v>0.2</v>
      </c>
    </row>
    <row r="36" spans="1:2" x14ac:dyDescent="0.25">
      <c r="A36" s="170" t="s">
        <v>472</v>
      </c>
      <c r="B36" s="30">
        <v>1</v>
      </c>
    </row>
    <row r="37" spans="1:2" x14ac:dyDescent="0.25">
      <c r="A37" s="170" t="s">
        <v>395</v>
      </c>
      <c r="B37" s="30">
        <v>0.28000000000000003</v>
      </c>
    </row>
    <row r="38" spans="1:2" x14ac:dyDescent="0.25">
      <c r="A38" s="170" t="s">
        <v>471</v>
      </c>
      <c r="B38" s="30">
        <v>1</v>
      </c>
    </row>
    <row r="39" spans="1:2" x14ac:dyDescent="0.25">
      <c r="A39" s="170" t="s">
        <v>431</v>
      </c>
      <c r="B39" s="30">
        <v>0.25</v>
      </c>
    </row>
    <row r="40" spans="1:2" x14ac:dyDescent="0.25">
      <c r="A40" s="170" t="s">
        <v>765</v>
      </c>
      <c r="B40" s="30">
        <v>0.1</v>
      </c>
    </row>
    <row r="41" spans="1:2" x14ac:dyDescent="0.25">
      <c r="A41" s="170" t="s">
        <v>824</v>
      </c>
      <c r="B41" s="30">
        <v>0.1</v>
      </c>
    </row>
    <row r="42" spans="1:2" x14ac:dyDescent="0.25">
      <c r="A42" s="170" t="s">
        <v>468</v>
      </c>
      <c r="B42" s="30">
        <v>0.35</v>
      </c>
    </row>
    <row r="43" spans="1:2" x14ac:dyDescent="0.25">
      <c r="A43" s="170" t="s">
        <v>825</v>
      </c>
      <c r="B43" s="30">
        <v>0.1</v>
      </c>
    </row>
    <row r="44" spans="1:2" x14ac:dyDescent="0.25">
      <c r="A44" s="170" t="s">
        <v>757</v>
      </c>
      <c r="B44" s="30">
        <v>0.33</v>
      </c>
    </row>
    <row r="45" spans="1:2" x14ac:dyDescent="0.25">
      <c r="A45" s="170" t="s">
        <v>722</v>
      </c>
      <c r="B45" s="30">
        <v>0.2</v>
      </c>
    </row>
    <row r="46" spans="1:2" x14ac:dyDescent="0.25">
      <c r="A46" s="170" t="s">
        <v>111</v>
      </c>
      <c r="B46" s="30">
        <v>0.12</v>
      </c>
    </row>
    <row r="47" spans="1:2" x14ac:dyDescent="0.25">
      <c r="A47" s="170" t="s">
        <v>113</v>
      </c>
      <c r="B47" s="30">
        <v>0.03</v>
      </c>
    </row>
    <row r="48" spans="1:2" x14ac:dyDescent="0.25">
      <c r="A48" s="170" t="s">
        <v>496</v>
      </c>
      <c r="B48" s="30">
        <v>0.23</v>
      </c>
    </row>
    <row r="49" spans="1:2" x14ac:dyDescent="0.25">
      <c r="A49" s="170" t="s">
        <v>359</v>
      </c>
      <c r="B49" s="30">
        <v>1</v>
      </c>
    </row>
    <row r="50" spans="1:2" x14ac:dyDescent="0.25">
      <c r="A50" s="170" t="s">
        <v>366</v>
      </c>
      <c r="B50" s="30">
        <v>0.25</v>
      </c>
    </row>
    <row r="51" spans="1:2" x14ac:dyDescent="0.25">
      <c r="A51" s="170" t="s">
        <v>356</v>
      </c>
      <c r="B51" s="30">
        <v>0.2</v>
      </c>
    </row>
    <row r="52" spans="1:2" x14ac:dyDescent="0.25">
      <c r="A52" s="170" t="s">
        <v>476</v>
      </c>
      <c r="B52" s="30">
        <v>0.65</v>
      </c>
    </row>
    <row r="53" spans="1:2" x14ac:dyDescent="0.25">
      <c r="A53" s="170" t="s">
        <v>702</v>
      </c>
      <c r="B53" s="30">
        <v>0.4</v>
      </c>
    </row>
    <row r="54" spans="1:2" x14ac:dyDescent="0.25">
      <c r="A54" s="170" t="s">
        <v>823</v>
      </c>
      <c r="B54" s="30">
        <v>0.2</v>
      </c>
    </row>
    <row r="55" spans="1:2" x14ac:dyDescent="0.25">
      <c r="A55" s="170" t="s">
        <v>818</v>
      </c>
      <c r="B55" s="30">
        <v>0.05</v>
      </c>
    </row>
    <row r="56" spans="1:2" x14ac:dyDescent="0.25">
      <c r="A56" s="170" t="s">
        <v>355</v>
      </c>
      <c r="B56" s="30">
        <v>0.2</v>
      </c>
    </row>
    <row r="57" spans="1:2" x14ac:dyDescent="0.25">
      <c r="A57" s="170" t="s">
        <v>561</v>
      </c>
      <c r="B57" s="30">
        <v>0.2</v>
      </c>
    </row>
    <row r="58" spans="1:2" x14ac:dyDescent="0.25">
      <c r="A58" s="170" t="s">
        <v>816</v>
      </c>
      <c r="B58" s="30">
        <v>0.15000000000000002</v>
      </c>
    </row>
    <row r="59" spans="1:2" x14ac:dyDescent="0.25">
      <c r="A59" s="170" t="s">
        <v>731</v>
      </c>
      <c r="B59" s="30">
        <v>0.5</v>
      </c>
    </row>
    <row r="60" spans="1:2" x14ac:dyDescent="0.25">
      <c r="A60" s="170" t="s">
        <v>819</v>
      </c>
      <c r="B60" s="30">
        <v>0.15000000000000002</v>
      </c>
    </row>
    <row r="61" spans="1:2" x14ac:dyDescent="0.25">
      <c r="A61" s="170" t="s">
        <v>723</v>
      </c>
      <c r="B61" s="30">
        <v>0.03</v>
      </c>
    </row>
    <row r="62" spans="1:2" x14ac:dyDescent="0.25">
      <c r="A62" s="170" t="s">
        <v>456</v>
      </c>
      <c r="B62" s="30">
        <v>0.39999999999999997</v>
      </c>
    </row>
    <row r="63" spans="1:2" x14ac:dyDescent="0.25">
      <c r="A63" s="170" t="s">
        <v>822</v>
      </c>
      <c r="B63" s="30">
        <v>0.25</v>
      </c>
    </row>
    <row r="64" spans="1:2" x14ac:dyDescent="0.25">
      <c r="A64" s="170" t="s">
        <v>105</v>
      </c>
      <c r="B64" s="30">
        <v>0.01</v>
      </c>
    </row>
    <row r="65" spans="1:2" x14ac:dyDescent="0.25">
      <c r="A65" s="170" t="s">
        <v>398</v>
      </c>
      <c r="B65" s="30">
        <v>0.2</v>
      </c>
    </row>
    <row r="66" spans="1:2" x14ac:dyDescent="0.25">
      <c r="A66" s="170" t="s">
        <v>603</v>
      </c>
      <c r="B66" s="30">
        <v>0.2</v>
      </c>
    </row>
    <row r="67" spans="1:2" x14ac:dyDescent="0.25">
      <c r="A67" s="170" t="s">
        <v>777</v>
      </c>
      <c r="B67" s="30">
        <v>0.3</v>
      </c>
    </row>
    <row r="68" spans="1:2" x14ac:dyDescent="0.25">
      <c r="A68" s="170" t="s">
        <v>871</v>
      </c>
      <c r="B68" s="30">
        <v>0.5</v>
      </c>
    </row>
    <row r="69" spans="1:2" x14ac:dyDescent="0.25">
      <c r="A69" s="170" t="s">
        <v>779</v>
      </c>
      <c r="B69" s="30">
        <v>0.3</v>
      </c>
    </row>
    <row r="70" spans="1:2" x14ac:dyDescent="0.25">
      <c r="A70" s="170" t="s">
        <v>335</v>
      </c>
      <c r="B70" s="30">
        <v>0.23</v>
      </c>
    </row>
    <row r="71" spans="1:2" x14ac:dyDescent="0.25">
      <c r="A71" s="170" t="s">
        <v>810</v>
      </c>
      <c r="B71" s="30">
        <v>0.2</v>
      </c>
    </row>
    <row r="72" spans="1:2" x14ac:dyDescent="0.25">
      <c r="A72" s="170" t="s">
        <v>497</v>
      </c>
      <c r="B72" s="30">
        <v>0.38</v>
      </c>
    </row>
    <row r="73" spans="1:2" x14ac:dyDescent="0.25">
      <c r="A73" s="170" t="s">
        <v>642</v>
      </c>
      <c r="B73" s="30">
        <v>0.23</v>
      </c>
    </row>
    <row r="74" spans="1:2" x14ac:dyDescent="0.25">
      <c r="A74" s="170" t="s">
        <v>786</v>
      </c>
      <c r="B74" s="30">
        <v>0.3</v>
      </c>
    </row>
    <row r="75" spans="1:2" x14ac:dyDescent="0.25">
      <c r="A75" s="170" t="s">
        <v>346</v>
      </c>
      <c r="B75" s="30">
        <v>0.2</v>
      </c>
    </row>
    <row r="76" spans="1:2" x14ac:dyDescent="0.25">
      <c r="A76" s="170" t="s">
        <v>419</v>
      </c>
      <c r="B76" s="30">
        <v>0.2</v>
      </c>
    </row>
    <row r="77" spans="1:2" x14ac:dyDescent="0.25">
      <c r="A77" s="170" t="s">
        <v>191</v>
      </c>
      <c r="B77" s="30">
        <v>0.65</v>
      </c>
    </row>
    <row r="78" spans="1:2" x14ac:dyDescent="0.25">
      <c r="A78" s="170" t="s">
        <v>301</v>
      </c>
      <c r="B78" s="30">
        <v>0.1</v>
      </c>
    </row>
    <row r="79" spans="1:2" x14ac:dyDescent="0.25">
      <c r="A79" s="170" t="s">
        <v>575</v>
      </c>
      <c r="B79" s="30">
        <v>0.5</v>
      </c>
    </row>
    <row r="80" spans="1:2" x14ac:dyDescent="0.25">
      <c r="A80" s="170" t="s">
        <v>370</v>
      </c>
      <c r="B80" s="30">
        <v>0.18</v>
      </c>
    </row>
    <row r="81" spans="1:2" x14ac:dyDescent="0.25">
      <c r="A81" s="170" t="s">
        <v>602</v>
      </c>
      <c r="B81" s="30">
        <v>0.2</v>
      </c>
    </row>
    <row r="82" spans="1:2" x14ac:dyDescent="0.25">
      <c r="A82" s="170" t="s">
        <v>845</v>
      </c>
      <c r="B82" s="30">
        <v>0.5</v>
      </c>
    </row>
    <row r="83" spans="1:2" x14ac:dyDescent="0.25">
      <c r="A83" s="170" t="s">
        <v>353</v>
      </c>
      <c r="B83" s="30">
        <v>0.30000000000000004</v>
      </c>
    </row>
    <row r="84" spans="1:2" x14ac:dyDescent="0.25">
      <c r="A84" s="170" t="s">
        <v>700</v>
      </c>
      <c r="B84" s="30">
        <v>0.2</v>
      </c>
    </row>
    <row r="85" spans="1:2" x14ac:dyDescent="0.25">
      <c r="A85" s="170" t="s">
        <v>581</v>
      </c>
      <c r="B85" s="30">
        <v>0.3</v>
      </c>
    </row>
    <row r="86" spans="1:2" x14ac:dyDescent="0.25">
      <c r="A86" s="170" t="s">
        <v>428</v>
      </c>
      <c r="B86" s="30">
        <v>0.2</v>
      </c>
    </row>
    <row r="87" spans="1:2" x14ac:dyDescent="0.25">
      <c r="A87" s="170" t="s">
        <v>473</v>
      </c>
      <c r="B87" s="30">
        <v>0.2</v>
      </c>
    </row>
    <row r="88" spans="1:2" x14ac:dyDescent="0.25">
      <c r="A88" s="170" t="s">
        <v>768</v>
      </c>
      <c r="B88" s="30">
        <v>0.39999999999999997</v>
      </c>
    </row>
    <row r="89" spans="1:2" x14ac:dyDescent="0.25">
      <c r="A89" s="170" t="s">
        <v>484</v>
      </c>
      <c r="B89" s="30">
        <v>0.3</v>
      </c>
    </row>
    <row r="90" spans="1:2" x14ac:dyDescent="0.25">
      <c r="A90" s="170" t="s">
        <v>114</v>
      </c>
      <c r="B90" s="30">
        <v>4.4999999999999998E-2</v>
      </c>
    </row>
    <row r="91" spans="1:2" x14ac:dyDescent="0.25">
      <c r="A91" s="170" t="s">
        <v>390</v>
      </c>
      <c r="B91" s="30">
        <v>0.3</v>
      </c>
    </row>
    <row r="92" spans="1:2" x14ac:dyDescent="0.25">
      <c r="A92" s="170" t="s">
        <v>299</v>
      </c>
      <c r="B92" s="30">
        <v>0.75</v>
      </c>
    </row>
    <row r="93" spans="1:2" x14ac:dyDescent="0.25">
      <c r="A93" s="170" t="s">
        <v>300</v>
      </c>
      <c r="B93" s="30">
        <v>0.1</v>
      </c>
    </row>
    <row r="94" spans="1:2" x14ac:dyDescent="0.25">
      <c r="A94" s="170" t="s">
        <v>371</v>
      </c>
      <c r="B94" s="30">
        <v>0.5</v>
      </c>
    </row>
    <row r="95" spans="1:2" x14ac:dyDescent="0.25">
      <c r="A95" s="170" t="s">
        <v>814</v>
      </c>
      <c r="B95" s="30">
        <v>0.5</v>
      </c>
    </row>
    <row r="96" spans="1:2" x14ac:dyDescent="0.25">
      <c r="A96" s="170" t="s">
        <v>840</v>
      </c>
      <c r="B96" s="30">
        <v>0.2</v>
      </c>
    </row>
    <row r="97" spans="1:2" x14ac:dyDescent="0.25">
      <c r="A97" s="170" t="s">
        <v>553</v>
      </c>
      <c r="B97" s="30">
        <v>0.25</v>
      </c>
    </row>
    <row r="98" spans="1:2" x14ac:dyDescent="0.25">
      <c r="A98" s="170" t="s">
        <v>752</v>
      </c>
      <c r="B98" s="30">
        <v>0.18</v>
      </c>
    </row>
    <row r="99" spans="1:2" x14ac:dyDescent="0.25">
      <c r="A99" s="170" t="s">
        <v>310</v>
      </c>
      <c r="B99" s="30">
        <v>0.30000000000000004</v>
      </c>
    </row>
    <row r="100" spans="1:2" x14ac:dyDescent="0.25">
      <c r="A100" s="170" t="s">
        <v>771</v>
      </c>
      <c r="B100" s="30">
        <v>0.2</v>
      </c>
    </row>
    <row r="101" spans="1:2" x14ac:dyDescent="0.25">
      <c r="A101" s="170" t="s">
        <v>396</v>
      </c>
      <c r="B101" s="30">
        <v>0.7</v>
      </c>
    </row>
    <row r="102" spans="1:2" x14ac:dyDescent="0.25">
      <c r="A102" s="170" t="s">
        <v>115</v>
      </c>
      <c r="B102" s="30">
        <v>0.12</v>
      </c>
    </row>
    <row r="103" spans="1:2" x14ac:dyDescent="0.25">
      <c r="A103" s="170" t="s">
        <v>429</v>
      </c>
      <c r="B103" s="30">
        <v>0.13</v>
      </c>
    </row>
    <row r="104" spans="1:2" x14ac:dyDescent="0.25">
      <c r="A104" s="170" t="s">
        <v>732</v>
      </c>
      <c r="B104" s="30">
        <v>0.30000000000000004</v>
      </c>
    </row>
    <row r="105" spans="1:2" x14ac:dyDescent="0.25">
      <c r="A105" s="170" t="s">
        <v>636</v>
      </c>
      <c r="B105" s="30">
        <v>0.35</v>
      </c>
    </row>
    <row r="106" spans="1:2" x14ac:dyDescent="0.25">
      <c r="A106" s="170" t="s">
        <v>324</v>
      </c>
      <c r="B106" s="30">
        <v>0.2</v>
      </c>
    </row>
    <row r="107" spans="1:2" x14ac:dyDescent="0.25">
      <c r="A107" s="170" t="s">
        <v>709</v>
      </c>
      <c r="B107" s="30">
        <v>0.35</v>
      </c>
    </row>
    <row r="108" spans="1:2" x14ac:dyDescent="0.25">
      <c r="A108" s="170" t="s">
        <v>692</v>
      </c>
      <c r="B108" s="30">
        <v>0.4</v>
      </c>
    </row>
    <row r="109" spans="1:2" x14ac:dyDescent="0.25">
      <c r="A109" s="170" t="s">
        <v>580</v>
      </c>
      <c r="B109" s="30">
        <v>0.15</v>
      </c>
    </row>
    <row r="110" spans="1:2" x14ac:dyDescent="0.25">
      <c r="A110" s="170" t="s">
        <v>662</v>
      </c>
      <c r="B110" s="30">
        <v>0.15000000000000002</v>
      </c>
    </row>
    <row r="111" spans="1:2" x14ac:dyDescent="0.25">
      <c r="A111" s="170" t="s">
        <v>754</v>
      </c>
      <c r="B111" s="30">
        <v>0.05</v>
      </c>
    </row>
    <row r="112" spans="1:2" x14ac:dyDescent="0.25">
      <c r="A112" s="170" t="s">
        <v>837</v>
      </c>
      <c r="B112" s="30">
        <v>0.25</v>
      </c>
    </row>
    <row r="113" spans="1:2" x14ac:dyDescent="0.25">
      <c r="A113" s="170" t="s">
        <v>781</v>
      </c>
      <c r="B113" s="30">
        <v>0.5</v>
      </c>
    </row>
    <row r="114" spans="1:2" x14ac:dyDescent="0.25">
      <c r="A114" s="170" t="s">
        <v>737</v>
      </c>
      <c r="B114" s="30">
        <v>0.1</v>
      </c>
    </row>
    <row r="115" spans="1:2" x14ac:dyDescent="0.25">
      <c r="A115" s="170" t="s">
        <v>740</v>
      </c>
      <c r="B115" s="30">
        <v>0.2</v>
      </c>
    </row>
    <row r="116" spans="1:2" x14ac:dyDescent="0.25">
      <c r="A116" s="170" t="s">
        <v>694</v>
      </c>
      <c r="B116" s="30">
        <v>0.4</v>
      </c>
    </row>
    <row r="117" spans="1:2" x14ac:dyDescent="0.25">
      <c r="A117" s="170" t="s">
        <v>367</v>
      </c>
      <c r="B117" s="30">
        <v>0.2</v>
      </c>
    </row>
    <row r="118" spans="1:2" x14ac:dyDescent="0.25">
      <c r="A118" s="170" t="s">
        <v>643</v>
      </c>
      <c r="B118" s="30">
        <v>0.15000000000000002</v>
      </c>
    </row>
    <row r="119" spans="1:2" x14ac:dyDescent="0.25">
      <c r="A119" s="170" t="s">
        <v>774</v>
      </c>
      <c r="B119" s="30">
        <v>0.2</v>
      </c>
    </row>
    <row r="120" spans="1:2" x14ac:dyDescent="0.25">
      <c r="A120" s="170" t="s">
        <v>577</v>
      </c>
      <c r="B120" s="30">
        <v>0.5</v>
      </c>
    </row>
    <row r="121" spans="1:2" x14ac:dyDescent="0.25">
      <c r="A121" s="170" t="s">
        <v>488</v>
      </c>
      <c r="B121" s="30">
        <v>0.3</v>
      </c>
    </row>
    <row r="122" spans="1:2" x14ac:dyDescent="0.25">
      <c r="A122" s="170" t="s">
        <v>116</v>
      </c>
      <c r="B122" s="30">
        <v>0.12</v>
      </c>
    </row>
    <row r="123" spans="1:2" x14ac:dyDescent="0.25">
      <c r="A123" s="170" t="s">
        <v>122</v>
      </c>
      <c r="B123" s="30">
        <v>0.3</v>
      </c>
    </row>
    <row r="124" spans="1:2" x14ac:dyDescent="0.25">
      <c r="A124" s="170" t="s">
        <v>106</v>
      </c>
      <c r="B124" s="30">
        <v>0.06</v>
      </c>
    </row>
    <row r="125" spans="1:2" x14ac:dyDescent="0.25">
      <c r="A125" s="170" t="s">
        <v>321</v>
      </c>
      <c r="B125" s="30">
        <v>0.03</v>
      </c>
    </row>
    <row r="126" spans="1:2" x14ac:dyDescent="0.25">
      <c r="A126" s="170" t="s">
        <v>762</v>
      </c>
      <c r="B126" s="30">
        <v>0.2</v>
      </c>
    </row>
    <row r="127" spans="1:2" x14ac:dyDescent="0.25">
      <c r="A127" s="170" t="s">
        <v>108</v>
      </c>
      <c r="B127" s="30">
        <v>0.12</v>
      </c>
    </row>
    <row r="128" spans="1:2" x14ac:dyDescent="0.25">
      <c r="A128" s="170" t="s">
        <v>797</v>
      </c>
      <c r="B128" s="30">
        <v>0.63000000000000012</v>
      </c>
    </row>
    <row r="129" spans="1:2" x14ac:dyDescent="0.25">
      <c r="A129" s="170" t="s">
        <v>173</v>
      </c>
      <c r="B129" s="30">
        <v>0.06</v>
      </c>
    </row>
    <row r="130" spans="1:2" x14ac:dyDescent="0.25">
      <c r="A130" s="170" t="s">
        <v>681</v>
      </c>
      <c r="B130" s="30">
        <v>0.55000000000000004</v>
      </c>
    </row>
    <row r="131" spans="1:2" x14ac:dyDescent="0.25">
      <c r="A131" s="170" t="s">
        <v>778</v>
      </c>
      <c r="B131" s="30">
        <v>0.5</v>
      </c>
    </row>
    <row r="132" spans="1:2" x14ac:dyDescent="0.25">
      <c r="A132" s="170" t="s">
        <v>847</v>
      </c>
      <c r="B132" s="30">
        <v>0.3</v>
      </c>
    </row>
    <row r="133" spans="1:2" x14ac:dyDescent="0.25">
      <c r="A133" s="170" t="s">
        <v>418</v>
      </c>
      <c r="B133" s="30">
        <v>0.15000000000000002</v>
      </c>
    </row>
    <row r="134" spans="1:2" x14ac:dyDescent="0.25">
      <c r="A134" s="170" t="s">
        <v>161</v>
      </c>
      <c r="B134" s="30">
        <v>0.1</v>
      </c>
    </row>
    <row r="135" spans="1:2" x14ac:dyDescent="0.25">
      <c r="A135" s="170" t="s">
        <v>697</v>
      </c>
      <c r="B135" s="30">
        <v>0.2</v>
      </c>
    </row>
    <row r="136" spans="1:2" x14ac:dyDescent="0.25">
      <c r="A136" s="170" t="s">
        <v>121</v>
      </c>
      <c r="B136" s="30">
        <v>0.03</v>
      </c>
    </row>
    <row r="137" spans="1:2" x14ac:dyDescent="0.25">
      <c r="A137" s="170" t="s">
        <v>340</v>
      </c>
      <c r="B137" s="30">
        <v>0.30000000000000004</v>
      </c>
    </row>
    <row r="138" spans="1:2" x14ac:dyDescent="0.25">
      <c r="A138" s="170" t="s">
        <v>876</v>
      </c>
      <c r="B138" s="30">
        <v>0.25</v>
      </c>
    </row>
    <row r="139" spans="1:2" x14ac:dyDescent="0.25">
      <c r="A139" s="169" t="s">
        <v>236</v>
      </c>
      <c r="B139" s="30">
        <v>7</v>
      </c>
    </row>
    <row r="140" spans="1:2" x14ac:dyDescent="0.25">
      <c r="A140" s="170" t="s">
        <v>457</v>
      </c>
      <c r="B140" s="30">
        <v>1.0000000000000002</v>
      </c>
    </row>
    <row r="141" spans="1:2" x14ac:dyDescent="0.25">
      <c r="A141" s="170" t="s">
        <v>453</v>
      </c>
      <c r="B141" s="30">
        <v>1.0000000000000002</v>
      </c>
    </row>
    <row r="142" spans="1:2" x14ac:dyDescent="0.25">
      <c r="A142" s="170" t="s">
        <v>167</v>
      </c>
      <c r="B142" s="30">
        <v>1</v>
      </c>
    </row>
    <row r="143" spans="1:2" x14ac:dyDescent="0.25">
      <c r="A143" s="170" t="s">
        <v>203</v>
      </c>
      <c r="B143" s="30">
        <v>1</v>
      </c>
    </row>
    <row r="144" spans="1:2" x14ac:dyDescent="0.25">
      <c r="A144" s="170" t="s">
        <v>238</v>
      </c>
      <c r="B144" s="30">
        <v>1</v>
      </c>
    </row>
    <row r="145" spans="1:2" x14ac:dyDescent="0.25">
      <c r="A145" s="170" t="s">
        <v>609</v>
      </c>
      <c r="B145" s="30">
        <v>1</v>
      </c>
    </row>
    <row r="146" spans="1:2" x14ac:dyDescent="0.25">
      <c r="A146" s="170" t="s">
        <v>804</v>
      </c>
      <c r="B146" s="30">
        <v>1</v>
      </c>
    </row>
    <row r="147" spans="1:2" x14ac:dyDescent="0.25">
      <c r="A147" s="170" t="s">
        <v>237</v>
      </c>
      <c r="B147" s="30">
        <v>0</v>
      </c>
    </row>
    <row r="148" spans="1:2" x14ac:dyDescent="0.25">
      <c r="A148" s="169" t="s">
        <v>13</v>
      </c>
      <c r="B148" s="30">
        <v>19.050000000000004</v>
      </c>
    </row>
    <row r="149" spans="1:2" x14ac:dyDescent="0.25">
      <c r="A149" s="170" t="s">
        <v>184</v>
      </c>
      <c r="B149" s="30">
        <v>0.05</v>
      </c>
    </row>
    <row r="150" spans="1:2" x14ac:dyDescent="0.25">
      <c r="A150" s="170" t="s">
        <v>176</v>
      </c>
      <c r="B150" s="30">
        <v>0.44999999999999996</v>
      </c>
    </row>
    <row r="151" spans="1:2" x14ac:dyDescent="0.25">
      <c r="A151" s="170" t="s">
        <v>313</v>
      </c>
      <c r="B151" s="30">
        <v>0.2</v>
      </c>
    </row>
    <row r="152" spans="1:2" x14ac:dyDescent="0.25">
      <c r="A152" s="170" t="s">
        <v>875</v>
      </c>
      <c r="B152" s="30">
        <v>0.65</v>
      </c>
    </row>
    <row r="153" spans="1:2" x14ac:dyDescent="0.25">
      <c r="A153" s="170" t="s">
        <v>487</v>
      </c>
      <c r="B153" s="30">
        <v>0.25</v>
      </c>
    </row>
    <row r="154" spans="1:2" x14ac:dyDescent="0.25">
      <c r="A154" s="170" t="s">
        <v>564</v>
      </c>
      <c r="B154" s="30">
        <v>0.2</v>
      </c>
    </row>
    <row r="155" spans="1:2" x14ac:dyDescent="0.25">
      <c r="A155" s="170" t="s">
        <v>341</v>
      </c>
      <c r="B155" s="30">
        <v>0.01</v>
      </c>
    </row>
    <row r="156" spans="1:2" x14ac:dyDescent="0.25">
      <c r="A156" s="170" t="s">
        <v>467</v>
      </c>
      <c r="B156" s="30">
        <v>0.3</v>
      </c>
    </row>
    <row r="157" spans="1:2" x14ac:dyDescent="0.25">
      <c r="A157" s="170" t="s">
        <v>62</v>
      </c>
      <c r="B157" s="30">
        <v>0.02</v>
      </c>
    </row>
    <row r="158" spans="1:2" x14ac:dyDescent="0.25">
      <c r="A158" s="170" t="s">
        <v>152</v>
      </c>
      <c r="B158" s="30">
        <v>0.25</v>
      </c>
    </row>
    <row r="159" spans="1:2" x14ac:dyDescent="0.25">
      <c r="A159" s="170" t="s">
        <v>50</v>
      </c>
      <c r="B159" s="30">
        <v>0.25</v>
      </c>
    </row>
    <row r="160" spans="1:2" x14ac:dyDescent="0.25">
      <c r="A160" s="170" t="s">
        <v>325</v>
      </c>
      <c r="B160" s="30">
        <v>0.1</v>
      </c>
    </row>
    <row r="161" spans="1:2" x14ac:dyDescent="0.25">
      <c r="A161" s="170" t="s">
        <v>19</v>
      </c>
      <c r="B161" s="30">
        <v>0.5</v>
      </c>
    </row>
    <row r="162" spans="1:2" x14ac:dyDescent="0.25">
      <c r="A162" s="170" t="s">
        <v>172</v>
      </c>
      <c r="B162" s="30">
        <v>0.2</v>
      </c>
    </row>
    <row r="163" spans="1:2" x14ac:dyDescent="0.25">
      <c r="A163" s="170" t="s">
        <v>137</v>
      </c>
      <c r="B163" s="30">
        <v>0.2</v>
      </c>
    </row>
    <row r="164" spans="1:2" x14ac:dyDescent="0.25">
      <c r="A164" s="170" t="s">
        <v>76</v>
      </c>
      <c r="B164" s="30">
        <v>0.1</v>
      </c>
    </row>
    <row r="165" spans="1:2" x14ac:dyDescent="0.25">
      <c r="A165" s="170" t="s">
        <v>339</v>
      </c>
      <c r="B165" s="30">
        <v>0.05</v>
      </c>
    </row>
    <row r="166" spans="1:2" x14ac:dyDescent="0.25">
      <c r="A166" s="170" t="s">
        <v>142</v>
      </c>
      <c r="B166" s="30">
        <v>0.3</v>
      </c>
    </row>
    <row r="167" spans="1:2" x14ac:dyDescent="0.25">
      <c r="A167" s="170" t="s">
        <v>311</v>
      </c>
      <c r="B167" s="30">
        <v>0.2</v>
      </c>
    </row>
    <row r="168" spans="1:2" x14ac:dyDescent="0.25">
      <c r="A168" s="170" t="s">
        <v>585</v>
      </c>
      <c r="B168" s="30">
        <v>0.1</v>
      </c>
    </row>
    <row r="169" spans="1:2" x14ac:dyDescent="0.25">
      <c r="A169" s="170" t="s">
        <v>28</v>
      </c>
      <c r="B169" s="30">
        <v>0.2</v>
      </c>
    </row>
    <row r="170" spans="1:2" x14ac:dyDescent="0.25">
      <c r="A170" s="170" t="s">
        <v>703</v>
      </c>
      <c r="B170" s="30">
        <v>0.7</v>
      </c>
    </row>
    <row r="171" spans="1:2" x14ac:dyDescent="0.25">
      <c r="A171" s="170" t="s">
        <v>51</v>
      </c>
      <c r="B171" s="30">
        <v>0.3</v>
      </c>
    </row>
    <row r="172" spans="1:2" x14ac:dyDescent="0.25">
      <c r="A172" s="170" t="s">
        <v>34</v>
      </c>
      <c r="B172" s="30">
        <v>0.5</v>
      </c>
    </row>
    <row r="173" spans="1:2" x14ac:dyDescent="0.25">
      <c r="A173" s="170" t="s">
        <v>197</v>
      </c>
      <c r="B173" s="30">
        <v>0.54999999999999993</v>
      </c>
    </row>
    <row r="174" spans="1:2" x14ac:dyDescent="0.25">
      <c r="A174" s="170" t="s">
        <v>53</v>
      </c>
      <c r="B174" s="30">
        <v>0.25</v>
      </c>
    </row>
    <row r="175" spans="1:2" x14ac:dyDescent="0.25">
      <c r="A175" s="170" t="s">
        <v>63</v>
      </c>
      <c r="B175" s="30">
        <v>0.2</v>
      </c>
    </row>
    <row r="176" spans="1:2" x14ac:dyDescent="0.25">
      <c r="A176" s="170" t="s">
        <v>147</v>
      </c>
      <c r="B176" s="30">
        <v>0.3</v>
      </c>
    </row>
    <row r="177" spans="1:2" x14ac:dyDescent="0.25">
      <c r="A177" s="170" t="s">
        <v>96</v>
      </c>
      <c r="B177" s="30">
        <v>1.4999999999999999E-2</v>
      </c>
    </row>
    <row r="178" spans="1:2" x14ac:dyDescent="0.25">
      <c r="A178" s="170" t="s">
        <v>874</v>
      </c>
      <c r="B178" s="30">
        <v>0.45</v>
      </c>
    </row>
    <row r="179" spans="1:2" x14ac:dyDescent="0.25">
      <c r="A179" s="170" t="s">
        <v>568</v>
      </c>
      <c r="B179" s="30">
        <v>0.2</v>
      </c>
    </row>
    <row r="180" spans="1:2" x14ac:dyDescent="0.25">
      <c r="A180" s="170" t="s">
        <v>196</v>
      </c>
      <c r="B180" s="30">
        <v>0.30000000000000004</v>
      </c>
    </row>
    <row r="181" spans="1:2" x14ac:dyDescent="0.25">
      <c r="A181" s="170" t="s">
        <v>36</v>
      </c>
      <c r="B181" s="30">
        <v>0.58000000000000007</v>
      </c>
    </row>
    <row r="182" spans="1:2" x14ac:dyDescent="0.25">
      <c r="A182" s="170" t="s">
        <v>673</v>
      </c>
      <c r="B182" s="30">
        <v>0.55000000000000004</v>
      </c>
    </row>
    <row r="183" spans="1:2" x14ac:dyDescent="0.25">
      <c r="A183" s="170" t="s">
        <v>493</v>
      </c>
      <c r="B183" s="30">
        <v>0.15000000000000002</v>
      </c>
    </row>
    <row r="184" spans="1:2" x14ac:dyDescent="0.25">
      <c r="A184" s="170" t="s">
        <v>16</v>
      </c>
      <c r="B184" s="30">
        <v>0.21000000000000002</v>
      </c>
    </row>
    <row r="185" spans="1:2" x14ac:dyDescent="0.25">
      <c r="A185" s="170" t="s">
        <v>181</v>
      </c>
      <c r="B185" s="30">
        <v>0.6</v>
      </c>
    </row>
    <row r="186" spans="1:2" x14ac:dyDescent="0.25">
      <c r="A186" s="170" t="s">
        <v>323</v>
      </c>
      <c r="B186" s="30">
        <v>0.15000000000000002</v>
      </c>
    </row>
    <row r="187" spans="1:2" x14ac:dyDescent="0.25">
      <c r="A187" s="170" t="s">
        <v>57</v>
      </c>
      <c r="B187" s="30">
        <v>0.1</v>
      </c>
    </row>
    <row r="188" spans="1:2" x14ac:dyDescent="0.25">
      <c r="A188" s="170" t="s">
        <v>784</v>
      </c>
      <c r="B188" s="30">
        <v>0.35</v>
      </c>
    </row>
    <row r="189" spans="1:2" x14ac:dyDescent="0.25">
      <c r="A189" s="170" t="s">
        <v>79</v>
      </c>
      <c r="B189" s="30">
        <v>0.55000000000000004</v>
      </c>
    </row>
    <row r="190" spans="1:2" x14ac:dyDescent="0.25">
      <c r="A190" s="170" t="s">
        <v>388</v>
      </c>
      <c r="B190" s="30">
        <v>0.05</v>
      </c>
    </row>
    <row r="191" spans="1:2" x14ac:dyDescent="0.25">
      <c r="A191" s="170" t="s">
        <v>361</v>
      </c>
      <c r="B191" s="30">
        <v>0.1</v>
      </c>
    </row>
    <row r="192" spans="1:2" x14ac:dyDescent="0.25">
      <c r="A192" s="170" t="s">
        <v>136</v>
      </c>
      <c r="B192" s="30">
        <v>0.25</v>
      </c>
    </row>
    <row r="193" spans="1:2" x14ac:dyDescent="0.25">
      <c r="A193" s="170" t="s">
        <v>631</v>
      </c>
      <c r="B193" s="30">
        <v>0.2</v>
      </c>
    </row>
    <row r="194" spans="1:2" x14ac:dyDescent="0.25">
      <c r="A194" s="170" t="s">
        <v>412</v>
      </c>
      <c r="B194" s="30">
        <v>0.35</v>
      </c>
    </row>
    <row r="195" spans="1:2" x14ac:dyDescent="0.25">
      <c r="A195" s="170" t="s">
        <v>23</v>
      </c>
      <c r="B195" s="30">
        <v>0.1</v>
      </c>
    </row>
    <row r="196" spans="1:2" x14ac:dyDescent="0.25">
      <c r="A196" s="170" t="s">
        <v>103</v>
      </c>
      <c r="B196" s="30">
        <v>0.45</v>
      </c>
    </row>
    <row r="197" spans="1:2" x14ac:dyDescent="0.25">
      <c r="A197" s="170" t="s">
        <v>97</v>
      </c>
      <c r="B197" s="30">
        <v>0.4</v>
      </c>
    </row>
    <row r="198" spans="1:2" x14ac:dyDescent="0.25">
      <c r="A198" s="170" t="s">
        <v>715</v>
      </c>
      <c r="B198" s="30">
        <v>0.3</v>
      </c>
    </row>
    <row r="199" spans="1:2" x14ac:dyDescent="0.25">
      <c r="A199" s="170" t="s">
        <v>119</v>
      </c>
      <c r="B199" s="30">
        <v>0.2</v>
      </c>
    </row>
    <row r="200" spans="1:2" x14ac:dyDescent="0.25">
      <c r="A200" s="170" t="s">
        <v>812</v>
      </c>
      <c r="B200" s="30">
        <v>0.2</v>
      </c>
    </row>
    <row r="201" spans="1:2" x14ac:dyDescent="0.25">
      <c r="A201" s="170" t="s">
        <v>135</v>
      </c>
      <c r="B201" s="30">
        <v>0.2</v>
      </c>
    </row>
    <row r="202" spans="1:2" x14ac:dyDescent="0.25">
      <c r="A202" s="170" t="s">
        <v>140</v>
      </c>
      <c r="B202" s="30">
        <v>0.35</v>
      </c>
    </row>
    <row r="203" spans="1:2" x14ac:dyDescent="0.25">
      <c r="A203" s="170" t="s">
        <v>30</v>
      </c>
      <c r="B203" s="30">
        <v>0.5</v>
      </c>
    </row>
    <row r="204" spans="1:2" x14ac:dyDescent="0.25">
      <c r="A204" s="170" t="s">
        <v>14</v>
      </c>
      <c r="B204" s="30">
        <v>0.35</v>
      </c>
    </row>
    <row r="205" spans="1:2" x14ac:dyDescent="0.25">
      <c r="A205" s="170" t="s">
        <v>99</v>
      </c>
      <c r="B205" s="30">
        <v>0.315</v>
      </c>
    </row>
    <row r="206" spans="1:2" x14ac:dyDescent="0.25">
      <c r="A206" s="170" t="s">
        <v>188</v>
      </c>
      <c r="B206" s="30">
        <v>0.2</v>
      </c>
    </row>
    <row r="207" spans="1:2" x14ac:dyDescent="0.25">
      <c r="A207" s="170" t="s">
        <v>77</v>
      </c>
      <c r="B207" s="30">
        <v>0.1</v>
      </c>
    </row>
    <row r="208" spans="1:2" x14ac:dyDescent="0.25">
      <c r="A208" s="170" t="s">
        <v>171</v>
      </c>
      <c r="B208" s="30">
        <v>0.35</v>
      </c>
    </row>
    <row r="209" spans="1:2" x14ac:dyDescent="0.25">
      <c r="A209" s="170" t="s">
        <v>319</v>
      </c>
      <c r="B209" s="30">
        <v>0.1</v>
      </c>
    </row>
    <row r="210" spans="1:2" x14ac:dyDescent="0.25">
      <c r="A210" s="170" t="s">
        <v>47</v>
      </c>
      <c r="B210" s="30">
        <v>0.1</v>
      </c>
    </row>
    <row r="211" spans="1:2" x14ac:dyDescent="0.25">
      <c r="A211" s="170" t="s">
        <v>850</v>
      </c>
      <c r="B211" s="30">
        <v>0.25</v>
      </c>
    </row>
    <row r="212" spans="1:2" x14ac:dyDescent="0.25">
      <c r="A212" s="170" t="s">
        <v>44</v>
      </c>
      <c r="B212" s="30">
        <v>0.1</v>
      </c>
    </row>
    <row r="213" spans="1:2" x14ac:dyDescent="0.25">
      <c r="A213" s="170" t="s">
        <v>123</v>
      </c>
      <c r="B213" s="30">
        <v>0.5</v>
      </c>
    </row>
    <row r="214" spans="1:2" x14ac:dyDescent="0.25">
      <c r="A214" s="170" t="s">
        <v>357</v>
      </c>
      <c r="B214" s="30">
        <v>0.79999999999999993</v>
      </c>
    </row>
    <row r="215" spans="1:2" x14ac:dyDescent="0.25">
      <c r="A215" s="170" t="s">
        <v>634</v>
      </c>
      <c r="B215" s="30">
        <v>0.25</v>
      </c>
    </row>
    <row r="216" spans="1:2" x14ac:dyDescent="0.25">
      <c r="A216" s="170" t="s">
        <v>138</v>
      </c>
      <c r="B216" s="30">
        <v>0.4</v>
      </c>
    </row>
    <row r="217" spans="1:2" x14ac:dyDescent="0.25">
      <c r="A217" s="169" t="s">
        <v>37</v>
      </c>
      <c r="B217" s="30">
        <v>1.4</v>
      </c>
    </row>
    <row r="218" spans="1:2" x14ac:dyDescent="0.25">
      <c r="A218" s="170" t="s">
        <v>165</v>
      </c>
      <c r="B218" s="30">
        <v>0.5</v>
      </c>
    </row>
    <row r="219" spans="1:2" x14ac:dyDescent="0.25">
      <c r="A219" s="170" t="s">
        <v>859</v>
      </c>
      <c r="B219" s="30">
        <v>0.9</v>
      </c>
    </row>
    <row r="220" spans="1:2" x14ac:dyDescent="0.25">
      <c r="A220" s="169" t="s">
        <v>21</v>
      </c>
      <c r="B220" s="30">
        <v>9.5950000000000006</v>
      </c>
    </row>
    <row r="221" spans="1:2" x14ac:dyDescent="0.25">
      <c r="A221" s="170" t="s">
        <v>184</v>
      </c>
      <c r="B221" s="30">
        <v>0.17</v>
      </c>
    </row>
    <row r="222" spans="1:2" x14ac:dyDescent="0.25">
      <c r="A222" s="170" t="s">
        <v>374</v>
      </c>
      <c r="B222" s="30">
        <v>0.3</v>
      </c>
    </row>
    <row r="223" spans="1:2" x14ac:dyDescent="0.25">
      <c r="A223" s="170" t="s">
        <v>164</v>
      </c>
      <c r="B223" s="30">
        <v>0.5</v>
      </c>
    </row>
    <row r="224" spans="1:2" x14ac:dyDescent="0.25">
      <c r="A224" s="170" t="s">
        <v>618</v>
      </c>
      <c r="B224" s="30">
        <v>0.1</v>
      </c>
    </row>
    <row r="225" spans="1:2" x14ac:dyDescent="0.25">
      <c r="A225" s="170" t="s">
        <v>743</v>
      </c>
      <c r="B225" s="30">
        <v>0.5</v>
      </c>
    </row>
    <row r="226" spans="1:2" x14ac:dyDescent="0.25">
      <c r="A226" s="170" t="s">
        <v>326</v>
      </c>
      <c r="B226" s="30">
        <v>0.1</v>
      </c>
    </row>
    <row r="227" spans="1:2" x14ac:dyDescent="0.25">
      <c r="A227" s="170" t="s">
        <v>483</v>
      </c>
      <c r="B227" s="30">
        <v>0.28000000000000003</v>
      </c>
    </row>
    <row r="228" spans="1:2" x14ac:dyDescent="0.25">
      <c r="A228" s="170" t="s">
        <v>190</v>
      </c>
      <c r="B228" s="30">
        <v>0.2</v>
      </c>
    </row>
    <row r="229" spans="1:2" x14ac:dyDescent="0.25">
      <c r="A229" s="170" t="s">
        <v>389</v>
      </c>
      <c r="B229" s="30">
        <v>0.35</v>
      </c>
    </row>
    <row r="230" spans="1:2" x14ac:dyDescent="0.25">
      <c r="A230" s="170" t="s">
        <v>342</v>
      </c>
      <c r="B230" s="30">
        <v>0.05</v>
      </c>
    </row>
    <row r="231" spans="1:2" x14ac:dyDescent="0.25">
      <c r="A231" s="170" t="s">
        <v>835</v>
      </c>
      <c r="B231" s="30">
        <v>0.2</v>
      </c>
    </row>
    <row r="232" spans="1:2" x14ac:dyDescent="0.25">
      <c r="A232" s="170" t="s">
        <v>595</v>
      </c>
      <c r="B232" s="30">
        <v>0.35</v>
      </c>
    </row>
    <row r="233" spans="1:2" x14ac:dyDescent="0.25">
      <c r="A233" s="170" t="s">
        <v>864</v>
      </c>
      <c r="B233" s="30">
        <v>0.35000000000000003</v>
      </c>
    </row>
    <row r="234" spans="1:2" x14ac:dyDescent="0.25">
      <c r="A234" s="170" t="s">
        <v>674</v>
      </c>
      <c r="B234" s="30">
        <v>0.60000000000000009</v>
      </c>
    </row>
    <row r="235" spans="1:2" x14ac:dyDescent="0.25">
      <c r="A235" s="170" t="s">
        <v>676</v>
      </c>
      <c r="B235" s="30">
        <v>0.2</v>
      </c>
    </row>
    <row r="236" spans="1:2" x14ac:dyDescent="0.25">
      <c r="A236" s="170" t="s">
        <v>806</v>
      </c>
      <c r="B236" s="30">
        <v>0.05</v>
      </c>
    </row>
    <row r="237" spans="1:2" x14ac:dyDescent="0.25">
      <c r="A237" s="170" t="s">
        <v>720</v>
      </c>
      <c r="B237" s="30">
        <v>0.2</v>
      </c>
    </row>
    <row r="238" spans="1:2" x14ac:dyDescent="0.25">
      <c r="A238" s="170" t="s">
        <v>31</v>
      </c>
      <c r="B238" s="30">
        <v>1</v>
      </c>
    </row>
    <row r="239" spans="1:2" x14ac:dyDescent="0.25">
      <c r="A239" s="170" t="s">
        <v>572</v>
      </c>
      <c r="B239" s="30">
        <v>0.5</v>
      </c>
    </row>
    <row r="240" spans="1:2" x14ac:dyDescent="0.25">
      <c r="A240" s="170" t="s">
        <v>597</v>
      </c>
      <c r="B240" s="30">
        <v>0.25</v>
      </c>
    </row>
    <row r="241" spans="1:2" x14ac:dyDescent="0.25">
      <c r="A241" s="170" t="s">
        <v>651</v>
      </c>
      <c r="B241" s="30">
        <v>0.3</v>
      </c>
    </row>
    <row r="242" spans="1:2" x14ac:dyDescent="0.25">
      <c r="A242" s="170" t="s">
        <v>416</v>
      </c>
      <c r="B242" s="30">
        <v>0.55000000000000004</v>
      </c>
    </row>
    <row r="243" spans="1:2" x14ac:dyDescent="0.25">
      <c r="A243" s="170" t="s">
        <v>807</v>
      </c>
      <c r="B243" s="30">
        <v>0.09</v>
      </c>
    </row>
    <row r="244" spans="1:2" x14ac:dyDescent="0.25">
      <c r="A244" s="170" t="s">
        <v>596</v>
      </c>
      <c r="B244" s="30">
        <v>0.85000000000000009</v>
      </c>
    </row>
    <row r="245" spans="1:2" x14ac:dyDescent="0.25">
      <c r="A245" s="170" t="s">
        <v>826</v>
      </c>
      <c r="B245" s="30">
        <v>0.44999999999999996</v>
      </c>
    </row>
    <row r="246" spans="1:2" x14ac:dyDescent="0.25">
      <c r="A246" s="170" t="s">
        <v>641</v>
      </c>
      <c r="B246" s="30">
        <v>0.38</v>
      </c>
    </row>
    <row r="247" spans="1:2" x14ac:dyDescent="0.25">
      <c r="A247" s="170" t="s">
        <v>640</v>
      </c>
      <c r="B247" s="30">
        <v>4.4999999999999998E-2</v>
      </c>
    </row>
    <row r="248" spans="1:2" x14ac:dyDescent="0.25">
      <c r="A248" s="170" t="s">
        <v>107</v>
      </c>
      <c r="B248" s="30">
        <v>0.08</v>
      </c>
    </row>
    <row r="249" spans="1:2" x14ac:dyDescent="0.25">
      <c r="A249" s="170" t="s">
        <v>833</v>
      </c>
      <c r="B249" s="30">
        <v>0.2</v>
      </c>
    </row>
    <row r="250" spans="1:2" x14ac:dyDescent="0.25">
      <c r="A250" s="170" t="s">
        <v>646</v>
      </c>
      <c r="B250" s="30">
        <v>0.4</v>
      </c>
    </row>
    <row r="251" spans="1:2" x14ac:dyDescent="0.25">
      <c r="A251" s="169" t="s">
        <v>25</v>
      </c>
      <c r="B251" s="30">
        <v>10.130000000000003</v>
      </c>
    </row>
    <row r="252" spans="1:2" x14ac:dyDescent="0.25">
      <c r="A252" s="170" t="s">
        <v>368</v>
      </c>
      <c r="B252" s="30">
        <v>0.23</v>
      </c>
    </row>
    <row r="253" spans="1:2" x14ac:dyDescent="0.25">
      <c r="A253" s="170" t="s">
        <v>94</v>
      </c>
      <c r="B253" s="30">
        <v>0.9</v>
      </c>
    </row>
    <row r="254" spans="1:2" x14ac:dyDescent="0.25">
      <c r="A254" s="170" t="s">
        <v>588</v>
      </c>
      <c r="B254" s="30">
        <v>0.4</v>
      </c>
    </row>
    <row r="255" spans="1:2" x14ac:dyDescent="0.25">
      <c r="A255" s="170" t="s">
        <v>146</v>
      </c>
      <c r="B255" s="30">
        <v>1</v>
      </c>
    </row>
    <row r="256" spans="1:2" x14ac:dyDescent="0.25">
      <c r="A256" s="170" t="s">
        <v>131</v>
      </c>
      <c r="B256" s="30">
        <v>0.99999999999999989</v>
      </c>
    </row>
    <row r="257" spans="1:2" x14ac:dyDescent="0.25">
      <c r="A257" s="170" t="s">
        <v>110</v>
      </c>
      <c r="B257" s="30">
        <v>0.05</v>
      </c>
    </row>
    <row r="258" spans="1:2" x14ac:dyDescent="0.25">
      <c r="A258" s="170" t="s">
        <v>166</v>
      </c>
      <c r="B258" s="30">
        <v>0.5</v>
      </c>
    </row>
    <row r="259" spans="1:2" x14ac:dyDescent="0.25">
      <c r="A259" s="170" t="s">
        <v>162</v>
      </c>
      <c r="B259" s="30">
        <v>0.25</v>
      </c>
    </row>
    <row r="260" spans="1:2" x14ac:dyDescent="0.25">
      <c r="A260" s="170" t="s">
        <v>155</v>
      </c>
      <c r="B260" s="30">
        <v>0.3</v>
      </c>
    </row>
    <row r="261" spans="1:2" x14ac:dyDescent="0.25">
      <c r="A261" s="170" t="s">
        <v>320</v>
      </c>
      <c r="B261" s="30">
        <v>1</v>
      </c>
    </row>
    <row r="262" spans="1:2" x14ac:dyDescent="0.25">
      <c r="A262" s="170" t="s">
        <v>194</v>
      </c>
      <c r="B262" s="30">
        <v>0.9</v>
      </c>
    </row>
    <row r="263" spans="1:2" x14ac:dyDescent="0.25">
      <c r="A263" s="170" t="s">
        <v>869</v>
      </c>
      <c r="B263" s="30">
        <v>0.1</v>
      </c>
    </row>
    <row r="264" spans="1:2" x14ac:dyDescent="0.25">
      <c r="A264" s="170" t="s">
        <v>735</v>
      </c>
      <c r="B264" s="30">
        <v>0.1</v>
      </c>
    </row>
    <row r="265" spans="1:2" x14ac:dyDescent="0.25">
      <c r="A265" s="170" t="s">
        <v>307</v>
      </c>
      <c r="B265" s="30">
        <v>0.2</v>
      </c>
    </row>
    <row r="266" spans="1:2" x14ac:dyDescent="0.25">
      <c r="A266" s="170" t="s">
        <v>185</v>
      </c>
      <c r="B266" s="30">
        <v>0.85</v>
      </c>
    </row>
    <row r="267" spans="1:2" x14ac:dyDescent="0.25">
      <c r="A267" s="170" t="s">
        <v>351</v>
      </c>
      <c r="B267" s="30">
        <v>0.65</v>
      </c>
    </row>
    <row r="268" spans="1:2" x14ac:dyDescent="0.25">
      <c r="A268" s="170" t="s">
        <v>72</v>
      </c>
      <c r="B268" s="30">
        <v>0.05</v>
      </c>
    </row>
    <row r="269" spans="1:2" x14ac:dyDescent="0.25">
      <c r="A269" s="170" t="s">
        <v>590</v>
      </c>
      <c r="B269" s="30">
        <v>0.55000000000000004</v>
      </c>
    </row>
    <row r="270" spans="1:2" x14ac:dyDescent="0.25">
      <c r="A270" s="170" t="s">
        <v>91</v>
      </c>
      <c r="B270" s="30">
        <v>0.8</v>
      </c>
    </row>
    <row r="271" spans="1:2" x14ac:dyDescent="0.25">
      <c r="A271" s="170" t="s">
        <v>193</v>
      </c>
      <c r="B271" s="30">
        <v>0.3</v>
      </c>
    </row>
    <row r="272" spans="1:2" x14ac:dyDescent="0.25">
      <c r="A272" s="169" t="s">
        <v>235</v>
      </c>
      <c r="B272" s="30">
        <v>3</v>
      </c>
    </row>
    <row r="273" spans="1:2" x14ac:dyDescent="0.25">
      <c r="A273" s="170" t="s">
        <v>494</v>
      </c>
      <c r="B273" s="30">
        <v>3</v>
      </c>
    </row>
    <row r="274" spans="1:2" x14ac:dyDescent="0.25">
      <c r="A274" s="169" t="s">
        <v>8</v>
      </c>
      <c r="B274" s="30">
        <v>95.459999999999951</v>
      </c>
    </row>
  </sheetData>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60"/>
  <sheetViews>
    <sheetView zoomScale="80" zoomScaleNormal="80" zoomScaleSheetLayoutView="70" workbookViewId="0">
      <pane xSplit="3" ySplit="4" topLeftCell="D40" activePane="bottomRight" state="frozen"/>
      <selection pane="topRight" activeCell="D1" sqref="D1"/>
      <selection pane="bottomLeft" activeCell="A5" sqref="A5"/>
      <selection pane="bottomRight" activeCell="A127" sqref="A127"/>
    </sheetView>
  </sheetViews>
  <sheetFormatPr defaultRowHeight="18.5" x14ac:dyDescent="0.45"/>
  <cols>
    <col min="1" max="1" width="40" style="158" customWidth="1"/>
    <col min="2" max="2" width="34" style="159" bestFit="1" customWidth="1"/>
    <col min="3" max="3" width="35.26953125" style="159" hidden="1" customWidth="1"/>
    <col min="4" max="4" width="21.453125" style="159" hidden="1" customWidth="1"/>
    <col min="5" max="5" width="15.26953125" style="159" hidden="1" customWidth="1"/>
    <col min="6" max="6" width="19.453125" style="158" hidden="1" customWidth="1"/>
    <col min="7" max="7" width="13.7265625" style="158" bestFit="1" customWidth="1"/>
    <col min="8" max="8" width="13.54296875" style="160" bestFit="1" customWidth="1"/>
    <col min="9" max="9" width="11.90625" style="160" bestFit="1" customWidth="1"/>
    <col min="10" max="10" width="19.1796875" bestFit="1" customWidth="1"/>
    <col min="11" max="11" width="16.90625" bestFit="1" customWidth="1"/>
    <col min="12" max="12" width="13.6328125" bestFit="1" customWidth="1"/>
    <col min="13" max="13" width="9.453125" customWidth="1"/>
    <col min="14" max="15" width="9.453125" bestFit="1" customWidth="1"/>
    <col min="16" max="16" width="12.54296875" bestFit="1" customWidth="1"/>
    <col min="17" max="20" width="12.26953125" bestFit="1" customWidth="1"/>
    <col min="21" max="21" width="12.54296875" bestFit="1" customWidth="1"/>
    <col min="22" max="22" width="8.1796875" customWidth="1"/>
  </cols>
  <sheetData>
    <row r="1" spans="1:22" x14ac:dyDescent="0.45">
      <c r="A1" s="479" t="s">
        <v>7</v>
      </c>
      <c r="B1" s="421" t="s">
        <v>227</v>
      </c>
    </row>
    <row r="2" spans="1:22" x14ac:dyDescent="0.45">
      <c r="A2" s="420" t="s">
        <v>3</v>
      </c>
      <c r="B2" s="480" t="s">
        <v>227</v>
      </c>
    </row>
    <row r="4" spans="1:22" x14ac:dyDescent="0.45">
      <c r="A4" s="422" t="s">
        <v>168</v>
      </c>
      <c r="B4" s="423"/>
      <c r="C4" s="425" t="s">
        <v>180</v>
      </c>
      <c r="D4" s="473" t="s">
        <v>5</v>
      </c>
      <c r="E4" s="481"/>
      <c r="F4" s="481"/>
      <c r="G4" s="481"/>
      <c r="H4" s="481"/>
      <c r="I4" s="481"/>
      <c r="J4" s="481"/>
      <c r="K4" s="481"/>
      <c r="L4" s="482"/>
    </row>
    <row r="5" spans="1:22" s="157" customFormat="1" ht="39" customHeight="1" thickBot="1" x14ac:dyDescent="0.5">
      <c r="A5" s="474"/>
      <c r="B5" s="475"/>
      <c r="C5" s="484" t="s">
        <v>150</v>
      </c>
      <c r="D5" s="485"/>
      <c r="E5" s="486" t="s">
        <v>404</v>
      </c>
      <c r="F5" s="484" t="s">
        <v>178</v>
      </c>
      <c r="G5" s="486" t="s">
        <v>290</v>
      </c>
      <c r="H5" s="484" t="s">
        <v>226</v>
      </c>
      <c r="I5" s="486" t="s">
        <v>289</v>
      </c>
      <c r="J5" s="484" t="s">
        <v>225</v>
      </c>
      <c r="K5" s="486" t="s">
        <v>270</v>
      </c>
      <c r="L5" s="426" t="s">
        <v>8</v>
      </c>
      <c r="M5"/>
      <c r="N5"/>
      <c r="O5"/>
      <c r="P5"/>
      <c r="Q5"/>
      <c r="R5"/>
      <c r="S5"/>
      <c r="T5"/>
      <c r="U5"/>
      <c r="V5"/>
    </row>
    <row r="6" spans="1:22" s="157" customFormat="1" ht="21.75" customHeight="1" x14ac:dyDescent="0.45">
      <c r="A6" s="483" t="s">
        <v>4</v>
      </c>
      <c r="B6" s="476" t="s">
        <v>6</v>
      </c>
      <c r="C6" s="490" t="s">
        <v>73</v>
      </c>
      <c r="D6" s="477" t="s">
        <v>443</v>
      </c>
      <c r="E6" s="489"/>
      <c r="F6" s="490" t="s">
        <v>73</v>
      </c>
      <c r="G6" s="489"/>
      <c r="H6" s="490" t="s">
        <v>73</v>
      </c>
      <c r="I6" s="489"/>
      <c r="J6" s="490" t="s">
        <v>73</v>
      </c>
      <c r="K6" s="489"/>
      <c r="L6" s="478"/>
      <c r="M6"/>
      <c r="N6"/>
      <c r="O6"/>
      <c r="P6"/>
      <c r="Q6"/>
      <c r="R6"/>
      <c r="S6"/>
      <c r="T6"/>
      <c r="U6"/>
      <c r="V6"/>
    </row>
    <row r="7" spans="1:22" s="157" customFormat="1" x14ac:dyDescent="0.45">
      <c r="A7" s="427" t="s">
        <v>182</v>
      </c>
      <c r="B7" s="427" t="s">
        <v>184</v>
      </c>
      <c r="C7" s="428"/>
      <c r="D7" s="429"/>
      <c r="E7" s="487"/>
      <c r="F7" s="428"/>
      <c r="G7" s="487"/>
      <c r="H7" s="428"/>
      <c r="I7" s="487"/>
      <c r="J7" s="428">
        <v>0.5</v>
      </c>
      <c r="K7" s="487">
        <v>0.5</v>
      </c>
      <c r="L7" s="430">
        <v>0.5</v>
      </c>
      <c r="M7"/>
      <c r="N7"/>
      <c r="O7"/>
      <c r="P7"/>
      <c r="Q7"/>
      <c r="R7"/>
      <c r="S7"/>
      <c r="T7"/>
      <c r="U7"/>
      <c r="V7"/>
    </row>
    <row r="8" spans="1:22" s="157" customFormat="1" x14ac:dyDescent="0.45">
      <c r="A8" s="491" t="s">
        <v>271</v>
      </c>
      <c r="B8" s="492"/>
      <c r="C8" s="493"/>
      <c r="D8" s="494"/>
      <c r="E8" s="437"/>
      <c r="F8" s="493"/>
      <c r="G8" s="437"/>
      <c r="H8" s="493"/>
      <c r="I8" s="437"/>
      <c r="J8" s="493">
        <v>0.5</v>
      </c>
      <c r="K8" s="437">
        <v>0.5</v>
      </c>
      <c r="L8" s="438">
        <v>0.5</v>
      </c>
      <c r="M8"/>
      <c r="N8"/>
      <c r="O8"/>
      <c r="P8"/>
      <c r="Q8"/>
      <c r="R8"/>
      <c r="S8"/>
      <c r="T8"/>
      <c r="U8"/>
      <c r="V8"/>
    </row>
    <row r="9" spans="1:22" s="157" customFormat="1" x14ac:dyDescent="0.45">
      <c r="A9" s="427" t="s">
        <v>132</v>
      </c>
      <c r="B9" s="427" t="s">
        <v>161</v>
      </c>
      <c r="C9" s="428"/>
      <c r="D9" s="429"/>
      <c r="E9" s="487"/>
      <c r="F9" s="428"/>
      <c r="G9" s="487"/>
      <c r="H9" s="428"/>
      <c r="I9" s="487"/>
      <c r="J9" s="428">
        <v>0.1</v>
      </c>
      <c r="K9" s="487">
        <v>0.1</v>
      </c>
      <c r="L9" s="430">
        <v>0.1</v>
      </c>
      <c r="M9"/>
      <c r="N9"/>
      <c r="O9"/>
      <c r="P9"/>
      <c r="Q9"/>
      <c r="R9"/>
      <c r="S9"/>
      <c r="T9"/>
      <c r="U9"/>
      <c r="V9"/>
    </row>
    <row r="10" spans="1:22" s="157" customFormat="1" x14ac:dyDescent="0.45">
      <c r="A10" s="439"/>
      <c r="B10" s="431" t="s">
        <v>299</v>
      </c>
      <c r="C10" s="432"/>
      <c r="D10" s="433"/>
      <c r="E10" s="488"/>
      <c r="F10" s="432"/>
      <c r="G10" s="488"/>
      <c r="H10" s="432"/>
      <c r="I10" s="488"/>
      <c r="J10" s="432">
        <v>0.75</v>
      </c>
      <c r="K10" s="488">
        <v>0.75</v>
      </c>
      <c r="L10" s="434">
        <v>0.75</v>
      </c>
      <c r="M10"/>
      <c r="N10"/>
      <c r="O10"/>
      <c r="P10"/>
      <c r="Q10"/>
      <c r="R10"/>
      <c r="S10"/>
      <c r="T10"/>
      <c r="U10"/>
      <c r="V10"/>
    </row>
    <row r="11" spans="1:22" s="157" customFormat="1" x14ac:dyDescent="0.45">
      <c r="A11" s="439"/>
      <c r="B11" s="431" t="s">
        <v>709</v>
      </c>
      <c r="C11" s="432"/>
      <c r="D11" s="433"/>
      <c r="E11" s="488"/>
      <c r="F11" s="432"/>
      <c r="G11" s="488"/>
      <c r="H11" s="432"/>
      <c r="I11" s="488"/>
      <c r="J11" s="432">
        <v>0.35</v>
      </c>
      <c r="K11" s="488">
        <v>0.35</v>
      </c>
      <c r="L11" s="434">
        <v>0.35</v>
      </c>
      <c r="M11"/>
      <c r="N11"/>
      <c r="O11"/>
      <c r="P11"/>
      <c r="Q11"/>
      <c r="R11"/>
      <c r="S11"/>
      <c r="T11"/>
      <c r="U11"/>
      <c r="V11"/>
    </row>
    <row r="12" spans="1:22" s="157" customFormat="1" x14ac:dyDescent="0.45">
      <c r="A12" s="439"/>
      <c r="B12" s="431" t="s">
        <v>636</v>
      </c>
      <c r="C12" s="432"/>
      <c r="D12" s="433"/>
      <c r="E12" s="488"/>
      <c r="F12" s="432"/>
      <c r="G12" s="488"/>
      <c r="H12" s="432"/>
      <c r="I12" s="488"/>
      <c r="J12" s="432">
        <v>0.35</v>
      </c>
      <c r="K12" s="488">
        <v>0.35</v>
      </c>
      <c r="L12" s="434">
        <v>0.35</v>
      </c>
      <c r="M12"/>
      <c r="N12"/>
      <c r="O12"/>
      <c r="P12"/>
      <c r="Q12"/>
      <c r="R12"/>
      <c r="S12"/>
      <c r="T12"/>
      <c r="U12"/>
      <c r="V12"/>
    </row>
    <row r="13" spans="1:22" s="157" customFormat="1" x14ac:dyDescent="0.45">
      <c r="A13" s="491" t="s">
        <v>272</v>
      </c>
      <c r="B13" s="492"/>
      <c r="C13" s="493"/>
      <c r="D13" s="494"/>
      <c r="E13" s="437"/>
      <c r="F13" s="493"/>
      <c r="G13" s="437"/>
      <c r="H13" s="493"/>
      <c r="I13" s="437"/>
      <c r="J13" s="493">
        <v>1.5499999999999998</v>
      </c>
      <c r="K13" s="437">
        <v>1.5499999999999998</v>
      </c>
      <c r="L13" s="438">
        <v>1.5499999999999998</v>
      </c>
      <c r="M13"/>
      <c r="N13"/>
      <c r="O13"/>
      <c r="P13"/>
      <c r="Q13"/>
      <c r="R13"/>
      <c r="S13"/>
      <c r="T13"/>
      <c r="U13"/>
      <c r="V13"/>
    </row>
    <row r="14" spans="1:22" s="157" customFormat="1" x14ac:dyDescent="0.45">
      <c r="A14" s="427" t="s">
        <v>58</v>
      </c>
      <c r="B14" s="427" t="s">
        <v>643</v>
      </c>
      <c r="C14" s="428"/>
      <c r="D14" s="429"/>
      <c r="E14" s="487"/>
      <c r="F14" s="428"/>
      <c r="G14" s="487"/>
      <c r="H14" s="428"/>
      <c r="I14" s="487"/>
      <c r="J14" s="428">
        <v>0.15000000000000002</v>
      </c>
      <c r="K14" s="487">
        <v>0.15000000000000002</v>
      </c>
      <c r="L14" s="430">
        <v>0.15000000000000002</v>
      </c>
      <c r="M14"/>
      <c r="N14"/>
      <c r="O14"/>
      <c r="P14"/>
      <c r="Q14"/>
      <c r="R14"/>
      <c r="S14"/>
      <c r="T14"/>
      <c r="U14"/>
      <c r="V14"/>
    </row>
    <row r="15" spans="1:22" s="157" customFormat="1" x14ac:dyDescent="0.45">
      <c r="A15" s="439"/>
      <c r="B15" s="431" t="s">
        <v>723</v>
      </c>
      <c r="C15" s="432"/>
      <c r="D15" s="433"/>
      <c r="E15" s="488"/>
      <c r="F15" s="432"/>
      <c r="G15" s="488"/>
      <c r="H15" s="432"/>
      <c r="I15" s="488"/>
      <c r="J15" s="432">
        <v>0.03</v>
      </c>
      <c r="K15" s="488">
        <v>0.03</v>
      </c>
      <c r="L15" s="434">
        <v>0.03</v>
      </c>
      <c r="M15"/>
      <c r="N15"/>
      <c r="O15"/>
      <c r="P15"/>
      <c r="Q15"/>
      <c r="R15"/>
      <c r="S15"/>
      <c r="T15"/>
      <c r="U15"/>
      <c r="V15"/>
    </row>
    <row r="16" spans="1:22" s="157" customFormat="1" x14ac:dyDescent="0.45">
      <c r="A16" s="491" t="s">
        <v>273</v>
      </c>
      <c r="B16" s="492"/>
      <c r="C16" s="493"/>
      <c r="D16" s="494"/>
      <c r="E16" s="437"/>
      <c r="F16" s="493"/>
      <c r="G16" s="437"/>
      <c r="H16" s="493"/>
      <c r="I16" s="437"/>
      <c r="J16" s="493">
        <v>0.18000000000000002</v>
      </c>
      <c r="K16" s="437">
        <v>0.18000000000000002</v>
      </c>
      <c r="L16" s="438">
        <v>0.18000000000000002</v>
      </c>
      <c r="M16"/>
      <c r="N16"/>
      <c r="O16"/>
      <c r="P16"/>
      <c r="Q16"/>
      <c r="R16"/>
      <c r="S16"/>
      <c r="T16"/>
      <c r="U16"/>
      <c r="V16"/>
    </row>
    <row r="17" spans="1:22" s="157" customFormat="1" x14ac:dyDescent="0.45">
      <c r="A17" s="427" t="s">
        <v>42</v>
      </c>
      <c r="B17" s="427" t="s">
        <v>111</v>
      </c>
      <c r="C17" s="428"/>
      <c r="D17" s="429"/>
      <c r="E17" s="487"/>
      <c r="F17" s="428"/>
      <c r="G17" s="487"/>
      <c r="H17" s="428"/>
      <c r="I17" s="487"/>
      <c r="J17" s="428">
        <v>0.12</v>
      </c>
      <c r="K17" s="487">
        <v>0.12</v>
      </c>
      <c r="L17" s="430">
        <v>0.12</v>
      </c>
      <c r="M17"/>
      <c r="N17"/>
      <c r="O17"/>
      <c r="P17"/>
      <c r="Q17"/>
      <c r="R17"/>
      <c r="S17"/>
      <c r="T17"/>
      <c r="U17"/>
      <c r="V17"/>
    </row>
    <row r="18" spans="1:22" s="157" customFormat="1" x14ac:dyDescent="0.45">
      <c r="A18" s="439"/>
      <c r="B18" s="431" t="s">
        <v>346</v>
      </c>
      <c r="C18" s="432"/>
      <c r="D18" s="433"/>
      <c r="E18" s="488"/>
      <c r="F18" s="432"/>
      <c r="G18" s="488"/>
      <c r="H18" s="432"/>
      <c r="I18" s="488"/>
      <c r="J18" s="432">
        <v>0.2</v>
      </c>
      <c r="K18" s="488">
        <v>0.2</v>
      </c>
      <c r="L18" s="434">
        <v>0.2</v>
      </c>
      <c r="M18"/>
      <c r="N18"/>
      <c r="O18"/>
      <c r="P18"/>
      <c r="Q18"/>
      <c r="R18"/>
      <c r="S18"/>
      <c r="T18"/>
      <c r="U18"/>
      <c r="V18"/>
    </row>
    <row r="19" spans="1:22" s="157" customFormat="1" x14ac:dyDescent="0.45">
      <c r="A19" s="439"/>
      <c r="B19" s="431" t="s">
        <v>737</v>
      </c>
      <c r="C19" s="432"/>
      <c r="D19" s="433"/>
      <c r="E19" s="488"/>
      <c r="F19" s="432"/>
      <c r="G19" s="488"/>
      <c r="H19" s="432"/>
      <c r="I19" s="488"/>
      <c r="J19" s="432">
        <v>0.1</v>
      </c>
      <c r="K19" s="488">
        <v>0.1</v>
      </c>
      <c r="L19" s="434">
        <v>0.1</v>
      </c>
      <c r="M19"/>
      <c r="N19"/>
      <c r="O19"/>
      <c r="P19"/>
      <c r="Q19"/>
      <c r="R19"/>
      <c r="S19"/>
      <c r="T19"/>
      <c r="U19"/>
      <c r="V19"/>
    </row>
    <row r="20" spans="1:22" s="157" customFormat="1" x14ac:dyDescent="0.45">
      <c r="A20" s="439"/>
      <c r="B20" s="431" t="s">
        <v>738</v>
      </c>
      <c r="C20" s="432"/>
      <c r="D20" s="433"/>
      <c r="E20" s="488"/>
      <c r="F20" s="432"/>
      <c r="G20" s="488"/>
      <c r="H20" s="432"/>
      <c r="I20" s="488"/>
      <c r="J20" s="432">
        <v>0.2</v>
      </c>
      <c r="K20" s="488">
        <v>0.2</v>
      </c>
      <c r="L20" s="434">
        <v>0.2</v>
      </c>
      <c r="M20"/>
      <c r="N20"/>
      <c r="O20"/>
      <c r="P20"/>
      <c r="Q20"/>
      <c r="R20"/>
      <c r="S20"/>
      <c r="T20"/>
      <c r="U20"/>
      <c r="V20"/>
    </row>
    <row r="21" spans="1:22" s="157" customFormat="1" x14ac:dyDescent="0.45">
      <c r="A21" s="439"/>
      <c r="B21" s="431" t="s">
        <v>740</v>
      </c>
      <c r="C21" s="432"/>
      <c r="D21" s="433"/>
      <c r="E21" s="488"/>
      <c r="F21" s="432"/>
      <c r="G21" s="488"/>
      <c r="H21" s="432"/>
      <c r="I21" s="488"/>
      <c r="J21" s="432">
        <v>0.2</v>
      </c>
      <c r="K21" s="488">
        <v>0.2</v>
      </c>
      <c r="L21" s="434">
        <v>0.2</v>
      </c>
      <c r="M21"/>
      <c r="N21"/>
      <c r="O21"/>
      <c r="P21"/>
      <c r="Q21"/>
      <c r="R21"/>
      <c r="S21"/>
      <c r="T21"/>
      <c r="U21"/>
      <c r="V21"/>
    </row>
    <row r="22" spans="1:22" s="157" customFormat="1" x14ac:dyDescent="0.45">
      <c r="A22" s="439"/>
      <c r="B22" s="431" t="s">
        <v>871</v>
      </c>
      <c r="C22" s="432"/>
      <c r="D22" s="433"/>
      <c r="E22" s="488"/>
      <c r="F22" s="432"/>
      <c r="G22" s="488"/>
      <c r="H22" s="432"/>
      <c r="I22" s="488"/>
      <c r="J22" s="432">
        <v>0.5</v>
      </c>
      <c r="K22" s="488">
        <v>0.5</v>
      </c>
      <c r="L22" s="434">
        <v>0.5</v>
      </c>
      <c r="M22"/>
      <c r="N22"/>
      <c r="O22"/>
      <c r="P22"/>
      <c r="Q22"/>
      <c r="R22"/>
      <c r="S22"/>
      <c r="T22"/>
      <c r="U22"/>
      <c r="V22"/>
    </row>
    <row r="23" spans="1:22" s="157" customFormat="1" x14ac:dyDescent="0.45">
      <c r="A23" s="491" t="s">
        <v>274</v>
      </c>
      <c r="B23" s="492"/>
      <c r="C23" s="493"/>
      <c r="D23" s="494"/>
      <c r="E23" s="437"/>
      <c r="F23" s="493"/>
      <c r="G23" s="437"/>
      <c r="H23" s="493"/>
      <c r="I23" s="437"/>
      <c r="J23" s="493">
        <v>1.32</v>
      </c>
      <c r="K23" s="437">
        <v>1.32</v>
      </c>
      <c r="L23" s="438">
        <v>1.32</v>
      </c>
      <c r="M23"/>
      <c r="N23"/>
      <c r="O23"/>
      <c r="P23"/>
      <c r="Q23"/>
      <c r="R23"/>
      <c r="S23"/>
      <c r="T23"/>
      <c r="U23"/>
      <c r="V23"/>
    </row>
    <row r="24" spans="1:22" s="157" customFormat="1" x14ac:dyDescent="0.45">
      <c r="A24" s="427" t="s">
        <v>195</v>
      </c>
      <c r="B24" s="427" t="s">
        <v>471</v>
      </c>
      <c r="C24" s="428"/>
      <c r="D24" s="429"/>
      <c r="E24" s="487"/>
      <c r="F24" s="428"/>
      <c r="G24" s="487"/>
      <c r="H24" s="428"/>
      <c r="I24" s="487"/>
      <c r="J24" s="428">
        <v>1</v>
      </c>
      <c r="K24" s="487">
        <v>1</v>
      </c>
      <c r="L24" s="430">
        <v>1</v>
      </c>
      <c r="M24"/>
      <c r="N24"/>
      <c r="O24"/>
      <c r="P24"/>
      <c r="Q24"/>
      <c r="R24"/>
      <c r="S24"/>
      <c r="T24"/>
      <c r="U24"/>
      <c r="V24"/>
    </row>
    <row r="25" spans="1:22" s="157" customFormat="1" x14ac:dyDescent="0.45">
      <c r="A25" s="439"/>
      <c r="B25" s="431" t="s">
        <v>472</v>
      </c>
      <c r="C25" s="432"/>
      <c r="D25" s="433"/>
      <c r="E25" s="488"/>
      <c r="F25" s="432"/>
      <c r="G25" s="488"/>
      <c r="H25" s="432"/>
      <c r="I25" s="488"/>
      <c r="J25" s="432">
        <v>1</v>
      </c>
      <c r="K25" s="488">
        <v>1</v>
      </c>
      <c r="L25" s="434">
        <v>1</v>
      </c>
      <c r="M25"/>
      <c r="N25"/>
      <c r="O25"/>
      <c r="P25"/>
      <c r="Q25"/>
      <c r="R25"/>
      <c r="S25"/>
      <c r="T25"/>
      <c r="U25"/>
      <c r="V25"/>
    </row>
    <row r="26" spans="1:22" s="157" customFormat="1" x14ac:dyDescent="0.45">
      <c r="A26" s="491" t="s">
        <v>275</v>
      </c>
      <c r="B26" s="492"/>
      <c r="C26" s="493"/>
      <c r="D26" s="494"/>
      <c r="E26" s="437"/>
      <c r="F26" s="493"/>
      <c r="G26" s="437"/>
      <c r="H26" s="493"/>
      <c r="I26" s="437"/>
      <c r="J26" s="493">
        <v>2</v>
      </c>
      <c r="K26" s="437">
        <v>2</v>
      </c>
      <c r="L26" s="438">
        <v>2</v>
      </c>
      <c r="M26"/>
      <c r="N26"/>
      <c r="O26"/>
      <c r="P26"/>
      <c r="Q26"/>
      <c r="R26"/>
      <c r="S26"/>
      <c r="T26"/>
      <c r="U26"/>
      <c r="V26"/>
    </row>
    <row r="27" spans="1:22" s="157" customFormat="1" x14ac:dyDescent="0.45">
      <c r="A27" s="427" t="s">
        <v>112</v>
      </c>
      <c r="B27" s="427" t="s">
        <v>113</v>
      </c>
      <c r="C27" s="428"/>
      <c r="D27" s="429"/>
      <c r="E27" s="487"/>
      <c r="F27" s="428"/>
      <c r="G27" s="487"/>
      <c r="H27" s="428"/>
      <c r="I27" s="487"/>
      <c r="J27" s="428">
        <v>0.03</v>
      </c>
      <c r="K27" s="487">
        <v>0.03</v>
      </c>
      <c r="L27" s="430">
        <v>0.03</v>
      </c>
      <c r="M27"/>
      <c r="N27"/>
      <c r="O27"/>
      <c r="P27"/>
      <c r="Q27"/>
      <c r="R27"/>
      <c r="S27"/>
      <c r="T27"/>
      <c r="U27"/>
      <c r="V27"/>
    </row>
    <row r="28" spans="1:22" s="157" customFormat="1" x14ac:dyDescent="0.45">
      <c r="A28" s="439"/>
      <c r="B28" s="431" t="s">
        <v>473</v>
      </c>
      <c r="C28" s="432"/>
      <c r="D28" s="433"/>
      <c r="E28" s="488"/>
      <c r="F28" s="432"/>
      <c r="G28" s="488"/>
      <c r="H28" s="432"/>
      <c r="I28" s="488"/>
      <c r="J28" s="432">
        <v>0.2</v>
      </c>
      <c r="K28" s="488">
        <v>0.2</v>
      </c>
      <c r="L28" s="434">
        <v>0.2</v>
      </c>
      <c r="M28"/>
      <c r="N28"/>
      <c r="O28"/>
      <c r="P28"/>
      <c r="Q28"/>
      <c r="R28"/>
      <c r="S28"/>
      <c r="T28"/>
      <c r="U28"/>
      <c r="V28"/>
    </row>
    <row r="29" spans="1:22" s="157" customFormat="1" x14ac:dyDescent="0.45">
      <c r="A29" s="439"/>
      <c r="B29" s="431" t="s">
        <v>779</v>
      </c>
      <c r="C29" s="432"/>
      <c r="D29" s="433"/>
      <c r="E29" s="488"/>
      <c r="F29" s="432"/>
      <c r="G29" s="488"/>
      <c r="H29" s="432"/>
      <c r="I29" s="488"/>
      <c r="J29" s="432">
        <v>0.3</v>
      </c>
      <c r="K29" s="488">
        <v>0.3</v>
      </c>
      <c r="L29" s="434">
        <v>0.3</v>
      </c>
      <c r="M29"/>
      <c r="N29"/>
      <c r="O29"/>
      <c r="P29"/>
      <c r="Q29"/>
      <c r="R29"/>
      <c r="S29"/>
      <c r="T29"/>
      <c r="U29"/>
      <c r="V29"/>
    </row>
    <row r="30" spans="1:22" s="157" customFormat="1" ht="24.75" customHeight="1" x14ac:dyDescent="0.45">
      <c r="A30" s="439"/>
      <c r="B30" s="431" t="s">
        <v>777</v>
      </c>
      <c r="C30" s="432"/>
      <c r="D30" s="433"/>
      <c r="E30" s="488"/>
      <c r="F30" s="432"/>
      <c r="G30" s="488"/>
      <c r="H30" s="432"/>
      <c r="I30" s="488"/>
      <c r="J30" s="432">
        <v>0.3</v>
      </c>
      <c r="K30" s="488">
        <v>0.3</v>
      </c>
      <c r="L30" s="434">
        <v>0.3</v>
      </c>
      <c r="M30"/>
      <c r="N30"/>
      <c r="O30"/>
      <c r="P30"/>
      <c r="Q30"/>
      <c r="R30"/>
      <c r="S30"/>
      <c r="T30"/>
      <c r="U30"/>
      <c r="V30"/>
    </row>
    <row r="31" spans="1:22" s="157" customFormat="1" ht="24.75" customHeight="1" x14ac:dyDescent="0.45">
      <c r="A31" s="439"/>
      <c r="B31" s="431" t="s">
        <v>778</v>
      </c>
      <c r="C31" s="432"/>
      <c r="D31" s="433"/>
      <c r="E31" s="488"/>
      <c r="F31" s="432"/>
      <c r="G31" s="488"/>
      <c r="H31" s="432"/>
      <c r="I31" s="488"/>
      <c r="J31" s="432">
        <v>0.5</v>
      </c>
      <c r="K31" s="488">
        <v>0.5</v>
      </c>
      <c r="L31" s="434">
        <v>0.5</v>
      </c>
      <c r="M31"/>
      <c r="N31"/>
      <c r="O31"/>
      <c r="P31"/>
      <c r="Q31"/>
      <c r="R31"/>
      <c r="S31"/>
      <c r="T31"/>
      <c r="U31"/>
      <c r="V31"/>
    </row>
    <row r="32" spans="1:22" s="157" customFormat="1" x14ac:dyDescent="0.45">
      <c r="A32" s="439"/>
      <c r="B32" s="431" t="s">
        <v>781</v>
      </c>
      <c r="C32" s="432"/>
      <c r="D32" s="433"/>
      <c r="E32" s="488"/>
      <c r="F32" s="432"/>
      <c r="G32" s="488"/>
      <c r="H32" s="432"/>
      <c r="I32" s="488"/>
      <c r="J32" s="432">
        <v>0.5</v>
      </c>
      <c r="K32" s="488">
        <v>0.5</v>
      </c>
      <c r="L32" s="434">
        <v>0.5</v>
      </c>
      <c r="M32"/>
      <c r="N32"/>
      <c r="O32"/>
      <c r="P32"/>
      <c r="Q32"/>
      <c r="R32"/>
      <c r="S32"/>
      <c r="T32"/>
      <c r="U32"/>
      <c r="V32"/>
    </row>
    <row r="33" spans="1:22" s="157" customFormat="1" x14ac:dyDescent="0.45">
      <c r="A33" s="491" t="s">
        <v>276</v>
      </c>
      <c r="B33" s="492"/>
      <c r="C33" s="493"/>
      <c r="D33" s="494"/>
      <c r="E33" s="437"/>
      <c r="F33" s="493"/>
      <c r="G33" s="437"/>
      <c r="H33" s="493"/>
      <c r="I33" s="437"/>
      <c r="J33" s="493">
        <v>1.83</v>
      </c>
      <c r="K33" s="437">
        <v>1.83</v>
      </c>
      <c r="L33" s="438">
        <v>1.83</v>
      </c>
      <c r="M33"/>
      <c r="N33"/>
      <c r="O33"/>
      <c r="P33"/>
      <c r="Q33"/>
      <c r="R33"/>
      <c r="S33"/>
      <c r="T33"/>
      <c r="U33"/>
      <c r="V33"/>
    </row>
    <row r="34" spans="1:22" s="157" customFormat="1" ht="36.75" customHeight="1" x14ac:dyDescent="0.45">
      <c r="A34" s="427" t="s">
        <v>71</v>
      </c>
      <c r="B34" s="427" t="s">
        <v>797</v>
      </c>
      <c r="C34" s="428"/>
      <c r="D34" s="429"/>
      <c r="E34" s="487"/>
      <c r="F34" s="428"/>
      <c r="G34" s="487"/>
      <c r="H34" s="428"/>
      <c r="I34" s="487"/>
      <c r="J34" s="428">
        <v>0.63</v>
      </c>
      <c r="K34" s="487">
        <v>0.63</v>
      </c>
      <c r="L34" s="430">
        <v>0.63</v>
      </c>
      <c r="M34"/>
      <c r="N34"/>
      <c r="O34"/>
      <c r="P34"/>
      <c r="Q34"/>
      <c r="R34"/>
      <c r="S34"/>
      <c r="T34"/>
      <c r="U34"/>
      <c r="V34"/>
    </row>
    <row r="35" spans="1:22" s="157" customFormat="1" ht="36.75" customHeight="1" x14ac:dyDescent="0.45">
      <c r="A35" s="491" t="s">
        <v>277</v>
      </c>
      <c r="B35" s="492"/>
      <c r="C35" s="493"/>
      <c r="D35" s="494"/>
      <c r="E35" s="437"/>
      <c r="F35" s="493"/>
      <c r="G35" s="437"/>
      <c r="H35" s="493"/>
      <c r="I35" s="437"/>
      <c r="J35" s="493">
        <v>0.63</v>
      </c>
      <c r="K35" s="437">
        <v>0.63</v>
      </c>
      <c r="L35" s="438">
        <v>0.63</v>
      </c>
      <c r="M35"/>
      <c r="N35"/>
      <c r="O35"/>
      <c r="P35"/>
      <c r="Q35"/>
      <c r="R35"/>
      <c r="S35"/>
      <c r="T35"/>
      <c r="U35"/>
      <c r="V35"/>
    </row>
    <row r="36" spans="1:22" s="157" customFormat="1" ht="36.75" customHeight="1" x14ac:dyDescent="0.45">
      <c r="A36" s="427" t="s">
        <v>12</v>
      </c>
      <c r="B36" s="427" t="s">
        <v>774</v>
      </c>
      <c r="C36" s="428"/>
      <c r="D36" s="429"/>
      <c r="E36" s="487"/>
      <c r="F36" s="428">
        <v>0.2</v>
      </c>
      <c r="G36" s="487">
        <v>0.2</v>
      </c>
      <c r="H36" s="428"/>
      <c r="I36" s="487"/>
      <c r="J36" s="428"/>
      <c r="K36" s="487"/>
      <c r="L36" s="430">
        <v>0.2</v>
      </c>
      <c r="M36"/>
      <c r="N36"/>
      <c r="O36"/>
      <c r="P36"/>
      <c r="Q36"/>
      <c r="R36"/>
      <c r="S36"/>
      <c r="T36"/>
      <c r="U36"/>
      <c r="V36"/>
    </row>
    <row r="37" spans="1:22" s="157" customFormat="1" ht="36.75" customHeight="1" x14ac:dyDescent="0.45">
      <c r="A37" s="491" t="s">
        <v>297</v>
      </c>
      <c r="B37" s="492"/>
      <c r="C37" s="493"/>
      <c r="D37" s="494"/>
      <c r="E37" s="437"/>
      <c r="F37" s="493">
        <v>0.2</v>
      </c>
      <c r="G37" s="437">
        <v>0.2</v>
      </c>
      <c r="H37" s="493"/>
      <c r="I37" s="437"/>
      <c r="J37" s="493"/>
      <c r="K37" s="437"/>
      <c r="L37" s="438">
        <v>0.2</v>
      </c>
      <c r="M37"/>
      <c r="N37"/>
      <c r="O37"/>
      <c r="P37"/>
      <c r="Q37"/>
      <c r="R37"/>
      <c r="S37"/>
      <c r="T37"/>
      <c r="U37"/>
      <c r="V37"/>
    </row>
    <row r="38" spans="1:22" s="157" customFormat="1" x14ac:dyDescent="0.45">
      <c r="A38" s="427" t="s">
        <v>55</v>
      </c>
      <c r="B38" s="427" t="s">
        <v>398</v>
      </c>
      <c r="C38" s="428"/>
      <c r="D38" s="429"/>
      <c r="E38" s="487"/>
      <c r="F38" s="428"/>
      <c r="G38" s="487"/>
      <c r="H38" s="428"/>
      <c r="I38" s="487"/>
      <c r="J38" s="428">
        <v>0.2</v>
      </c>
      <c r="K38" s="487">
        <v>0.2</v>
      </c>
      <c r="L38" s="430">
        <v>0.2</v>
      </c>
      <c r="M38"/>
      <c r="N38"/>
      <c r="O38"/>
      <c r="P38"/>
      <c r="Q38"/>
      <c r="R38"/>
      <c r="S38"/>
      <c r="T38"/>
      <c r="U38"/>
      <c r="V38"/>
    </row>
    <row r="39" spans="1:22" s="157" customFormat="1" x14ac:dyDescent="0.45">
      <c r="A39" s="491" t="s">
        <v>278</v>
      </c>
      <c r="B39" s="492"/>
      <c r="C39" s="493"/>
      <c r="D39" s="494"/>
      <c r="E39" s="437"/>
      <c r="F39" s="493"/>
      <c r="G39" s="437"/>
      <c r="H39" s="493"/>
      <c r="I39" s="437"/>
      <c r="J39" s="493">
        <v>0.2</v>
      </c>
      <c r="K39" s="437">
        <v>0.2</v>
      </c>
      <c r="L39" s="438">
        <v>0.2</v>
      </c>
      <c r="M39"/>
      <c r="N39"/>
      <c r="O39"/>
      <c r="P39"/>
      <c r="Q39"/>
      <c r="R39"/>
      <c r="S39"/>
      <c r="T39"/>
      <c r="U39"/>
      <c r="V39"/>
    </row>
    <row r="40" spans="1:22" s="157" customFormat="1" x14ac:dyDescent="0.45">
      <c r="A40" s="427" t="s">
        <v>54</v>
      </c>
      <c r="B40" s="427" t="s">
        <v>122</v>
      </c>
      <c r="C40" s="428"/>
      <c r="D40" s="429"/>
      <c r="E40" s="487"/>
      <c r="F40" s="428"/>
      <c r="G40" s="487"/>
      <c r="H40" s="428"/>
      <c r="I40" s="487"/>
      <c r="J40" s="428">
        <v>0.3</v>
      </c>
      <c r="K40" s="487">
        <v>0.3</v>
      </c>
      <c r="L40" s="430">
        <v>0.3</v>
      </c>
      <c r="M40"/>
      <c r="N40"/>
      <c r="O40"/>
      <c r="P40"/>
      <c r="Q40"/>
      <c r="R40"/>
      <c r="S40"/>
      <c r="T40"/>
      <c r="U40"/>
      <c r="V40"/>
    </row>
    <row r="41" spans="1:22" s="157" customFormat="1" x14ac:dyDescent="0.45">
      <c r="A41" s="439"/>
      <c r="B41" s="431" t="s">
        <v>324</v>
      </c>
      <c r="C41" s="432"/>
      <c r="D41" s="433"/>
      <c r="E41" s="488"/>
      <c r="F41" s="432"/>
      <c r="G41" s="488"/>
      <c r="H41" s="432"/>
      <c r="I41" s="488"/>
      <c r="J41" s="432">
        <v>0.2</v>
      </c>
      <c r="K41" s="488">
        <v>0.2</v>
      </c>
      <c r="L41" s="434">
        <v>0.2</v>
      </c>
      <c r="M41"/>
      <c r="N41"/>
      <c r="O41"/>
      <c r="P41"/>
      <c r="Q41"/>
      <c r="R41"/>
      <c r="S41"/>
      <c r="T41"/>
      <c r="U41"/>
      <c r="V41"/>
    </row>
    <row r="42" spans="1:22" s="157" customFormat="1" x14ac:dyDescent="0.45">
      <c r="A42" s="439"/>
      <c r="B42" s="431" t="s">
        <v>366</v>
      </c>
      <c r="C42" s="432"/>
      <c r="D42" s="433"/>
      <c r="E42" s="488"/>
      <c r="F42" s="432"/>
      <c r="G42" s="488"/>
      <c r="H42" s="432"/>
      <c r="I42" s="488"/>
      <c r="J42" s="432">
        <v>0.25</v>
      </c>
      <c r="K42" s="488">
        <v>0.25</v>
      </c>
      <c r="L42" s="434">
        <v>0.25</v>
      </c>
      <c r="M42"/>
      <c r="N42"/>
      <c r="O42"/>
      <c r="P42"/>
      <c r="Q42"/>
      <c r="R42"/>
      <c r="S42"/>
      <c r="T42"/>
      <c r="U42"/>
      <c r="V42"/>
    </row>
    <row r="43" spans="1:22" s="157" customFormat="1" x14ac:dyDescent="0.45">
      <c r="A43" s="439"/>
      <c r="B43" s="431" t="s">
        <v>367</v>
      </c>
      <c r="C43" s="432"/>
      <c r="D43" s="433"/>
      <c r="E43" s="488"/>
      <c r="F43" s="432"/>
      <c r="G43" s="488"/>
      <c r="H43" s="432"/>
      <c r="I43" s="488"/>
      <c r="J43" s="432">
        <v>0.2</v>
      </c>
      <c r="K43" s="488">
        <v>0.2</v>
      </c>
      <c r="L43" s="434">
        <v>0.2</v>
      </c>
      <c r="M43"/>
      <c r="N43"/>
      <c r="O43"/>
      <c r="P43"/>
      <c r="Q43"/>
      <c r="R43"/>
      <c r="S43"/>
      <c r="T43"/>
      <c r="U43"/>
      <c r="V43"/>
    </row>
    <row r="44" spans="1:22" x14ac:dyDescent="0.45">
      <c r="A44" s="439"/>
      <c r="B44" s="431" t="s">
        <v>702</v>
      </c>
      <c r="C44" s="432"/>
      <c r="D44" s="433"/>
      <c r="E44" s="488"/>
      <c r="F44" s="432"/>
      <c r="G44" s="488"/>
      <c r="H44" s="432"/>
      <c r="I44" s="488"/>
      <c r="J44" s="432">
        <v>0.4</v>
      </c>
      <c r="K44" s="488">
        <v>0.4</v>
      </c>
      <c r="L44" s="434">
        <v>0.4</v>
      </c>
    </row>
    <row r="45" spans="1:22" x14ac:dyDescent="0.45">
      <c r="A45" s="439"/>
      <c r="B45" s="431" t="s">
        <v>786</v>
      </c>
      <c r="C45" s="432"/>
      <c r="D45" s="433"/>
      <c r="E45" s="488"/>
      <c r="F45" s="432"/>
      <c r="G45" s="488"/>
      <c r="H45" s="432"/>
      <c r="I45" s="488"/>
      <c r="J45" s="432">
        <v>0.3</v>
      </c>
      <c r="K45" s="488">
        <v>0.3</v>
      </c>
      <c r="L45" s="434">
        <v>0.3</v>
      </c>
    </row>
    <row r="46" spans="1:22" x14ac:dyDescent="0.45">
      <c r="A46" s="439"/>
      <c r="B46" s="431" t="s">
        <v>700</v>
      </c>
      <c r="C46" s="432"/>
      <c r="D46" s="433"/>
      <c r="E46" s="488"/>
      <c r="F46" s="432"/>
      <c r="G46" s="488"/>
      <c r="H46" s="432"/>
      <c r="I46" s="488"/>
      <c r="J46" s="432">
        <v>0.2</v>
      </c>
      <c r="K46" s="488">
        <v>0.2</v>
      </c>
      <c r="L46" s="434">
        <v>0.2</v>
      </c>
    </row>
    <row r="47" spans="1:22" x14ac:dyDescent="0.45">
      <c r="A47" s="491" t="s">
        <v>279</v>
      </c>
      <c r="B47" s="492"/>
      <c r="C47" s="493"/>
      <c r="D47" s="494"/>
      <c r="E47" s="437"/>
      <c r="F47" s="493"/>
      <c r="G47" s="437"/>
      <c r="H47" s="493"/>
      <c r="I47" s="437"/>
      <c r="J47" s="493">
        <v>1.85</v>
      </c>
      <c r="K47" s="437">
        <v>1.85</v>
      </c>
      <c r="L47" s="438">
        <v>1.85</v>
      </c>
    </row>
    <row r="48" spans="1:22" x14ac:dyDescent="0.45">
      <c r="A48" s="427" t="s">
        <v>75</v>
      </c>
      <c r="B48" s="427" t="s">
        <v>876</v>
      </c>
      <c r="C48" s="428"/>
      <c r="D48" s="429"/>
      <c r="E48" s="487"/>
      <c r="F48" s="428"/>
      <c r="G48" s="487"/>
      <c r="H48" s="428">
        <v>0.25</v>
      </c>
      <c r="I48" s="487">
        <v>0.25</v>
      </c>
      <c r="J48" s="428"/>
      <c r="K48" s="487"/>
      <c r="L48" s="430">
        <v>0.25</v>
      </c>
    </row>
    <row r="49" spans="1:12" x14ac:dyDescent="0.45">
      <c r="A49" s="491" t="s">
        <v>855</v>
      </c>
      <c r="B49" s="492"/>
      <c r="C49" s="493"/>
      <c r="D49" s="494"/>
      <c r="E49" s="437"/>
      <c r="F49" s="493"/>
      <c r="G49" s="437"/>
      <c r="H49" s="493">
        <v>0.25</v>
      </c>
      <c r="I49" s="437">
        <v>0.25</v>
      </c>
      <c r="J49" s="493"/>
      <c r="K49" s="437"/>
      <c r="L49" s="438">
        <v>0.25</v>
      </c>
    </row>
    <row r="50" spans="1:12" x14ac:dyDescent="0.45">
      <c r="A50" s="427" t="s">
        <v>18</v>
      </c>
      <c r="B50" s="427" t="s">
        <v>371</v>
      </c>
      <c r="C50" s="428"/>
      <c r="D50" s="429"/>
      <c r="E50" s="487"/>
      <c r="F50" s="428"/>
      <c r="G50" s="487"/>
      <c r="H50" s="428">
        <v>0.5</v>
      </c>
      <c r="I50" s="487">
        <v>0.5</v>
      </c>
      <c r="J50" s="428"/>
      <c r="K50" s="487"/>
      <c r="L50" s="430">
        <v>0.5</v>
      </c>
    </row>
    <row r="51" spans="1:12" x14ac:dyDescent="0.45">
      <c r="A51" s="439"/>
      <c r="B51" s="431" t="s">
        <v>370</v>
      </c>
      <c r="C51" s="432"/>
      <c r="D51" s="433"/>
      <c r="E51" s="488"/>
      <c r="F51" s="432"/>
      <c r="G51" s="488"/>
      <c r="H51" s="432">
        <v>0.18</v>
      </c>
      <c r="I51" s="488">
        <v>0.18</v>
      </c>
      <c r="J51" s="432"/>
      <c r="K51" s="488"/>
      <c r="L51" s="434">
        <v>0.18</v>
      </c>
    </row>
    <row r="52" spans="1:12" x14ac:dyDescent="0.45">
      <c r="A52" s="439"/>
      <c r="B52" s="431" t="s">
        <v>757</v>
      </c>
      <c r="C52" s="432"/>
      <c r="D52" s="433"/>
      <c r="E52" s="488"/>
      <c r="F52" s="432"/>
      <c r="G52" s="488"/>
      <c r="H52" s="432">
        <v>0.33</v>
      </c>
      <c r="I52" s="488">
        <v>0.33</v>
      </c>
      <c r="J52" s="432"/>
      <c r="K52" s="488"/>
      <c r="L52" s="434">
        <v>0.33</v>
      </c>
    </row>
    <row r="53" spans="1:12" x14ac:dyDescent="0.45">
      <c r="A53" s="491" t="s">
        <v>291</v>
      </c>
      <c r="B53" s="492"/>
      <c r="C53" s="493"/>
      <c r="D53" s="494"/>
      <c r="E53" s="437"/>
      <c r="F53" s="493"/>
      <c r="G53" s="437"/>
      <c r="H53" s="493">
        <v>1.01</v>
      </c>
      <c r="I53" s="437">
        <v>1.01</v>
      </c>
      <c r="J53" s="493"/>
      <c r="K53" s="437"/>
      <c r="L53" s="438">
        <v>1.01</v>
      </c>
    </row>
    <row r="54" spans="1:12" x14ac:dyDescent="0.45">
      <c r="A54" s="427" t="s">
        <v>43</v>
      </c>
      <c r="B54" s="427" t="s">
        <v>115</v>
      </c>
      <c r="C54" s="428"/>
      <c r="D54" s="429"/>
      <c r="E54" s="487"/>
      <c r="F54" s="428"/>
      <c r="G54" s="487"/>
      <c r="H54" s="428"/>
      <c r="I54" s="487"/>
      <c r="J54" s="428">
        <v>0.12</v>
      </c>
      <c r="K54" s="487">
        <v>0.12</v>
      </c>
      <c r="L54" s="430">
        <v>0.12</v>
      </c>
    </row>
    <row r="55" spans="1:12" x14ac:dyDescent="0.45">
      <c r="A55" s="439"/>
      <c r="B55" s="431" t="s">
        <v>310</v>
      </c>
      <c r="C55" s="432"/>
      <c r="D55" s="433"/>
      <c r="E55" s="488"/>
      <c r="F55" s="432"/>
      <c r="G55" s="488"/>
      <c r="H55" s="432"/>
      <c r="I55" s="488"/>
      <c r="J55" s="432">
        <v>0.30000000000000004</v>
      </c>
      <c r="K55" s="488">
        <v>0.30000000000000004</v>
      </c>
      <c r="L55" s="434">
        <v>0.30000000000000004</v>
      </c>
    </row>
    <row r="56" spans="1:12" x14ac:dyDescent="0.45">
      <c r="A56" s="439"/>
      <c r="B56" s="431" t="s">
        <v>396</v>
      </c>
      <c r="C56" s="432"/>
      <c r="D56" s="433"/>
      <c r="E56" s="488"/>
      <c r="F56" s="432"/>
      <c r="G56" s="488"/>
      <c r="H56" s="432"/>
      <c r="I56" s="488"/>
      <c r="J56" s="432">
        <v>0.7</v>
      </c>
      <c r="K56" s="488">
        <v>0.7</v>
      </c>
      <c r="L56" s="434">
        <v>0.7</v>
      </c>
    </row>
    <row r="57" spans="1:12" x14ac:dyDescent="0.45">
      <c r="A57" s="439"/>
      <c r="B57" s="431" t="s">
        <v>353</v>
      </c>
      <c r="C57" s="432"/>
      <c r="D57" s="433"/>
      <c r="E57" s="488"/>
      <c r="F57" s="432"/>
      <c r="G57" s="488"/>
      <c r="H57" s="432"/>
      <c r="I57" s="488"/>
      <c r="J57" s="432">
        <v>0.30000000000000004</v>
      </c>
      <c r="K57" s="488">
        <v>0.30000000000000004</v>
      </c>
      <c r="L57" s="434">
        <v>0.30000000000000004</v>
      </c>
    </row>
    <row r="58" spans="1:12" x14ac:dyDescent="0.45">
      <c r="A58" s="439"/>
      <c r="B58" s="431" t="s">
        <v>456</v>
      </c>
      <c r="C58" s="432"/>
      <c r="D58" s="433"/>
      <c r="E58" s="488"/>
      <c r="F58" s="432"/>
      <c r="G58" s="488"/>
      <c r="H58" s="432"/>
      <c r="I58" s="488"/>
      <c r="J58" s="432">
        <v>0.39999999999999997</v>
      </c>
      <c r="K58" s="488">
        <v>0.39999999999999997</v>
      </c>
      <c r="L58" s="434">
        <v>0.39999999999999997</v>
      </c>
    </row>
    <row r="59" spans="1:12" x14ac:dyDescent="0.45">
      <c r="A59" s="439"/>
      <c r="B59" s="431" t="s">
        <v>822</v>
      </c>
      <c r="C59" s="432"/>
      <c r="D59" s="433"/>
      <c r="E59" s="488"/>
      <c r="F59" s="432"/>
      <c r="G59" s="488"/>
      <c r="H59" s="432"/>
      <c r="I59" s="488"/>
      <c r="J59" s="432">
        <v>0.25</v>
      </c>
      <c r="K59" s="488">
        <v>0.25</v>
      </c>
      <c r="L59" s="434">
        <v>0.25</v>
      </c>
    </row>
    <row r="60" spans="1:12" x14ac:dyDescent="0.45">
      <c r="A60" s="439"/>
      <c r="B60" s="431" t="s">
        <v>692</v>
      </c>
      <c r="C60" s="432"/>
      <c r="D60" s="433"/>
      <c r="E60" s="488"/>
      <c r="F60" s="432"/>
      <c r="G60" s="488"/>
      <c r="H60" s="432"/>
      <c r="I60" s="488"/>
      <c r="J60" s="432">
        <v>0.4</v>
      </c>
      <c r="K60" s="488">
        <v>0.4</v>
      </c>
      <c r="L60" s="434">
        <v>0.4</v>
      </c>
    </row>
    <row r="61" spans="1:12" x14ac:dyDescent="0.45">
      <c r="A61" s="439"/>
      <c r="B61" s="431" t="s">
        <v>662</v>
      </c>
      <c r="C61" s="432"/>
      <c r="D61" s="433"/>
      <c r="E61" s="488"/>
      <c r="F61" s="432"/>
      <c r="G61" s="488"/>
      <c r="H61" s="432"/>
      <c r="I61" s="488"/>
      <c r="J61" s="432">
        <v>0.15000000000000002</v>
      </c>
      <c r="K61" s="488">
        <v>0.15000000000000002</v>
      </c>
      <c r="L61" s="434">
        <v>0.15000000000000002</v>
      </c>
    </row>
    <row r="62" spans="1:12" x14ac:dyDescent="0.45">
      <c r="A62" s="439"/>
      <c r="B62" s="431" t="s">
        <v>694</v>
      </c>
      <c r="C62" s="432"/>
      <c r="D62" s="433"/>
      <c r="E62" s="488"/>
      <c r="F62" s="432"/>
      <c r="G62" s="488"/>
      <c r="H62" s="432"/>
      <c r="I62" s="488"/>
      <c r="J62" s="432">
        <v>0.4</v>
      </c>
      <c r="K62" s="488">
        <v>0.4</v>
      </c>
      <c r="L62" s="434">
        <v>0.4</v>
      </c>
    </row>
    <row r="63" spans="1:12" x14ac:dyDescent="0.45">
      <c r="A63" s="439"/>
      <c r="B63" s="431" t="s">
        <v>823</v>
      </c>
      <c r="C63" s="432"/>
      <c r="D63" s="433"/>
      <c r="E63" s="488"/>
      <c r="F63" s="432"/>
      <c r="G63" s="488"/>
      <c r="H63" s="432"/>
      <c r="I63" s="488"/>
      <c r="J63" s="432">
        <v>0.2</v>
      </c>
      <c r="K63" s="488">
        <v>0.2</v>
      </c>
      <c r="L63" s="434">
        <v>0.2</v>
      </c>
    </row>
    <row r="64" spans="1:12" x14ac:dyDescent="0.45">
      <c r="A64" s="491" t="s">
        <v>280</v>
      </c>
      <c r="B64" s="492"/>
      <c r="C64" s="493"/>
      <c r="D64" s="494"/>
      <c r="E64" s="437"/>
      <c r="F64" s="493"/>
      <c r="G64" s="437"/>
      <c r="H64" s="493"/>
      <c r="I64" s="437"/>
      <c r="J64" s="493">
        <v>3.22</v>
      </c>
      <c r="K64" s="437">
        <v>3.22</v>
      </c>
      <c r="L64" s="438">
        <v>3.22</v>
      </c>
    </row>
    <row r="65" spans="1:12" x14ac:dyDescent="0.45">
      <c r="A65" s="427" t="s">
        <v>240</v>
      </c>
      <c r="B65" s="427" t="s">
        <v>340</v>
      </c>
      <c r="C65" s="428"/>
      <c r="D65" s="429"/>
      <c r="E65" s="487"/>
      <c r="F65" s="428">
        <v>0.3</v>
      </c>
      <c r="G65" s="487">
        <v>0.3</v>
      </c>
      <c r="H65" s="428"/>
      <c r="I65" s="487"/>
      <c r="J65" s="428"/>
      <c r="K65" s="487"/>
      <c r="L65" s="430">
        <v>0.3</v>
      </c>
    </row>
    <row r="66" spans="1:12" x14ac:dyDescent="0.45">
      <c r="A66" s="491" t="s">
        <v>292</v>
      </c>
      <c r="B66" s="492"/>
      <c r="C66" s="493"/>
      <c r="D66" s="494"/>
      <c r="E66" s="437"/>
      <c r="F66" s="493">
        <v>0.3</v>
      </c>
      <c r="G66" s="437">
        <v>0.3</v>
      </c>
      <c r="H66" s="493"/>
      <c r="I66" s="437"/>
      <c r="J66" s="493"/>
      <c r="K66" s="437"/>
      <c r="L66" s="438">
        <v>0.3</v>
      </c>
    </row>
    <row r="67" spans="1:12" x14ac:dyDescent="0.45">
      <c r="A67" s="427" t="s">
        <v>45</v>
      </c>
      <c r="B67" s="427" t="s">
        <v>312</v>
      </c>
      <c r="C67" s="428"/>
      <c r="D67" s="429"/>
      <c r="E67" s="487"/>
      <c r="F67" s="428"/>
      <c r="G67" s="487"/>
      <c r="H67" s="428"/>
      <c r="I67" s="487"/>
      <c r="J67" s="428">
        <v>0.06</v>
      </c>
      <c r="K67" s="487">
        <v>0.06</v>
      </c>
      <c r="L67" s="430">
        <v>0.06</v>
      </c>
    </row>
    <row r="68" spans="1:12" x14ac:dyDescent="0.45">
      <c r="A68" s="439"/>
      <c r="B68" s="431" t="s">
        <v>722</v>
      </c>
      <c r="C68" s="432"/>
      <c r="D68" s="433"/>
      <c r="E68" s="488"/>
      <c r="F68" s="432"/>
      <c r="G68" s="488"/>
      <c r="H68" s="432"/>
      <c r="I68" s="488"/>
      <c r="J68" s="432">
        <v>0.2</v>
      </c>
      <c r="K68" s="488">
        <v>0.2</v>
      </c>
      <c r="L68" s="434">
        <v>0.2</v>
      </c>
    </row>
    <row r="69" spans="1:12" x14ac:dyDescent="0.45">
      <c r="A69" s="491" t="s">
        <v>281</v>
      </c>
      <c r="B69" s="492"/>
      <c r="C69" s="493"/>
      <c r="D69" s="494"/>
      <c r="E69" s="437"/>
      <c r="F69" s="493"/>
      <c r="G69" s="437"/>
      <c r="H69" s="493"/>
      <c r="I69" s="437"/>
      <c r="J69" s="493">
        <v>0.26</v>
      </c>
      <c r="K69" s="437">
        <v>0.26</v>
      </c>
      <c r="L69" s="438">
        <v>0.26</v>
      </c>
    </row>
    <row r="70" spans="1:12" x14ac:dyDescent="0.45">
      <c r="A70" s="427" t="s">
        <v>239</v>
      </c>
      <c r="B70" s="427" t="s">
        <v>114</v>
      </c>
      <c r="C70" s="428"/>
      <c r="D70" s="429"/>
      <c r="E70" s="487"/>
      <c r="F70" s="428"/>
      <c r="G70" s="487"/>
      <c r="H70" s="428"/>
      <c r="I70" s="487"/>
      <c r="J70" s="428">
        <v>4.4999999999999998E-2</v>
      </c>
      <c r="K70" s="487">
        <v>4.4999999999999998E-2</v>
      </c>
      <c r="L70" s="430">
        <v>4.4999999999999998E-2</v>
      </c>
    </row>
    <row r="71" spans="1:12" x14ac:dyDescent="0.45">
      <c r="A71" s="439"/>
      <c r="B71" s="431" t="s">
        <v>577</v>
      </c>
      <c r="C71" s="432"/>
      <c r="D71" s="433"/>
      <c r="E71" s="488"/>
      <c r="F71" s="432"/>
      <c r="G71" s="488"/>
      <c r="H71" s="432"/>
      <c r="I71" s="488"/>
      <c r="J71" s="432">
        <v>0.5</v>
      </c>
      <c r="K71" s="488">
        <v>0.5</v>
      </c>
      <c r="L71" s="434">
        <v>0.5</v>
      </c>
    </row>
    <row r="72" spans="1:12" x14ac:dyDescent="0.45">
      <c r="A72" s="439"/>
      <c r="B72" s="431" t="s">
        <v>575</v>
      </c>
      <c r="C72" s="432"/>
      <c r="D72" s="433"/>
      <c r="E72" s="488"/>
      <c r="F72" s="432"/>
      <c r="G72" s="488"/>
      <c r="H72" s="432"/>
      <c r="I72" s="488"/>
      <c r="J72" s="432">
        <v>0.5</v>
      </c>
      <c r="K72" s="488">
        <v>0.5</v>
      </c>
      <c r="L72" s="434">
        <v>0.5</v>
      </c>
    </row>
    <row r="73" spans="1:12" x14ac:dyDescent="0.45">
      <c r="A73" s="491" t="s">
        <v>282</v>
      </c>
      <c r="B73" s="492"/>
      <c r="C73" s="493"/>
      <c r="D73" s="494"/>
      <c r="E73" s="437"/>
      <c r="F73" s="493"/>
      <c r="G73" s="437"/>
      <c r="H73" s="493"/>
      <c r="I73" s="437"/>
      <c r="J73" s="493">
        <v>1.0449999999999999</v>
      </c>
      <c r="K73" s="437">
        <v>1.0449999999999999</v>
      </c>
      <c r="L73" s="438">
        <v>1.0449999999999999</v>
      </c>
    </row>
    <row r="74" spans="1:12" x14ac:dyDescent="0.45">
      <c r="A74" s="427" t="s">
        <v>101</v>
      </c>
      <c r="B74" s="427" t="s">
        <v>816</v>
      </c>
      <c r="C74" s="428"/>
      <c r="D74" s="429"/>
      <c r="E74" s="487"/>
      <c r="F74" s="428"/>
      <c r="G74" s="487"/>
      <c r="H74" s="428">
        <v>0.15000000000000002</v>
      </c>
      <c r="I74" s="487">
        <v>0.15000000000000002</v>
      </c>
      <c r="J74" s="428"/>
      <c r="K74" s="487"/>
      <c r="L74" s="430">
        <v>0.15000000000000002</v>
      </c>
    </row>
    <row r="75" spans="1:12" x14ac:dyDescent="0.45">
      <c r="A75" s="439"/>
      <c r="B75" s="431" t="s">
        <v>818</v>
      </c>
      <c r="C75" s="432"/>
      <c r="D75" s="433"/>
      <c r="E75" s="488"/>
      <c r="F75" s="432"/>
      <c r="G75" s="488"/>
      <c r="H75" s="432">
        <v>0.05</v>
      </c>
      <c r="I75" s="488">
        <v>0.05</v>
      </c>
      <c r="J75" s="432"/>
      <c r="K75" s="488"/>
      <c r="L75" s="434">
        <v>0.05</v>
      </c>
    </row>
    <row r="76" spans="1:12" x14ac:dyDescent="0.45">
      <c r="A76" s="439"/>
      <c r="B76" s="431" t="s">
        <v>814</v>
      </c>
      <c r="C76" s="432"/>
      <c r="D76" s="433"/>
      <c r="E76" s="488"/>
      <c r="F76" s="432">
        <v>0.5</v>
      </c>
      <c r="G76" s="488">
        <v>0.5</v>
      </c>
      <c r="H76" s="432"/>
      <c r="I76" s="488"/>
      <c r="J76" s="432"/>
      <c r="K76" s="488"/>
      <c r="L76" s="434">
        <v>0.5</v>
      </c>
    </row>
    <row r="77" spans="1:12" x14ac:dyDescent="0.45">
      <c r="A77" s="491" t="s">
        <v>293</v>
      </c>
      <c r="B77" s="492"/>
      <c r="C77" s="493"/>
      <c r="D77" s="494"/>
      <c r="E77" s="437"/>
      <c r="F77" s="493">
        <v>0.5</v>
      </c>
      <c r="G77" s="437">
        <v>0.5</v>
      </c>
      <c r="H77" s="493">
        <v>0.2</v>
      </c>
      <c r="I77" s="437">
        <v>0.2</v>
      </c>
      <c r="J77" s="493"/>
      <c r="K77" s="437"/>
      <c r="L77" s="438">
        <v>0.7</v>
      </c>
    </row>
    <row r="78" spans="1:12" x14ac:dyDescent="0.45">
      <c r="A78" s="427" t="s">
        <v>84</v>
      </c>
      <c r="B78" s="427" t="s">
        <v>184</v>
      </c>
      <c r="C78" s="428"/>
      <c r="D78" s="429"/>
      <c r="E78" s="487"/>
      <c r="F78" s="428"/>
      <c r="G78" s="487"/>
      <c r="H78" s="428"/>
      <c r="I78" s="487"/>
      <c r="J78" s="428">
        <v>0.05</v>
      </c>
      <c r="K78" s="487">
        <v>0.05</v>
      </c>
      <c r="L78" s="430">
        <v>0.05</v>
      </c>
    </row>
    <row r="79" spans="1:12" x14ac:dyDescent="0.45">
      <c r="A79" s="439"/>
      <c r="B79" s="431" t="s">
        <v>752</v>
      </c>
      <c r="C79" s="432"/>
      <c r="D79" s="433"/>
      <c r="E79" s="488"/>
      <c r="F79" s="432"/>
      <c r="G79" s="488"/>
      <c r="H79" s="432"/>
      <c r="I79" s="488"/>
      <c r="J79" s="432">
        <v>0.18</v>
      </c>
      <c r="K79" s="488">
        <v>0.18</v>
      </c>
      <c r="L79" s="434">
        <v>0.18</v>
      </c>
    </row>
    <row r="80" spans="1:12" x14ac:dyDescent="0.45">
      <c r="A80" s="491" t="s">
        <v>286</v>
      </c>
      <c r="B80" s="492"/>
      <c r="C80" s="493"/>
      <c r="D80" s="494"/>
      <c r="E80" s="437"/>
      <c r="F80" s="493"/>
      <c r="G80" s="437"/>
      <c r="H80" s="493"/>
      <c r="I80" s="437"/>
      <c r="J80" s="493">
        <v>0.22999999999999998</v>
      </c>
      <c r="K80" s="437">
        <v>0.22999999999999998</v>
      </c>
      <c r="L80" s="438">
        <v>0.22999999999999998</v>
      </c>
    </row>
    <row r="81" spans="1:12" x14ac:dyDescent="0.45">
      <c r="A81" s="427" t="s">
        <v>104</v>
      </c>
      <c r="B81" s="427" t="s">
        <v>105</v>
      </c>
      <c r="C81" s="428"/>
      <c r="D81" s="429"/>
      <c r="E81" s="487"/>
      <c r="F81" s="428"/>
      <c r="G81" s="487"/>
      <c r="H81" s="428">
        <v>0.01</v>
      </c>
      <c r="I81" s="487">
        <v>0.01</v>
      </c>
      <c r="J81" s="428"/>
      <c r="K81" s="487"/>
      <c r="L81" s="430">
        <v>0.01</v>
      </c>
    </row>
    <row r="82" spans="1:12" x14ac:dyDescent="0.45">
      <c r="A82" s="491" t="s">
        <v>298</v>
      </c>
      <c r="B82" s="492"/>
      <c r="C82" s="493"/>
      <c r="D82" s="494"/>
      <c r="E82" s="437"/>
      <c r="F82" s="493"/>
      <c r="G82" s="437"/>
      <c r="H82" s="493">
        <v>0.01</v>
      </c>
      <c r="I82" s="437">
        <v>0.01</v>
      </c>
      <c r="J82" s="493"/>
      <c r="K82" s="437"/>
      <c r="L82" s="438">
        <v>0.01</v>
      </c>
    </row>
    <row r="83" spans="1:12" x14ac:dyDescent="0.45">
      <c r="A83" s="427" t="s">
        <v>27</v>
      </c>
      <c r="B83" s="427" t="s">
        <v>300</v>
      </c>
      <c r="C83" s="428"/>
      <c r="D83" s="429"/>
      <c r="E83" s="487"/>
      <c r="F83" s="428">
        <v>0.1</v>
      </c>
      <c r="G83" s="487">
        <v>0.1</v>
      </c>
      <c r="H83" s="428"/>
      <c r="I83" s="487"/>
      <c r="J83" s="428"/>
      <c r="K83" s="487"/>
      <c r="L83" s="430">
        <v>0.1</v>
      </c>
    </row>
    <row r="84" spans="1:12" x14ac:dyDescent="0.45">
      <c r="A84" s="439"/>
      <c r="B84" s="431" t="s">
        <v>301</v>
      </c>
      <c r="C84" s="432"/>
      <c r="D84" s="433"/>
      <c r="E84" s="488"/>
      <c r="F84" s="432">
        <v>0.1</v>
      </c>
      <c r="G84" s="488">
        <v>0.1</v>
      </c>
      <c r="H84" s="432"/>
      <c r="I84" s="488"/>
      <c r="J84" s="432"/>
      <c r="K84" s="488"/>
      <c r="L84" s="434">
        <v>0.1</v>
      </c>
    </row>
    <row r="85" spans="1:12" x14ac:dyDescent="0.45">
      <c r="A85" s="491" t="s">
        <v>294</v>
      </c>
      <c r="B85" s="492"/>
      <c r="C85" s="493"/>
      <c r="D85" s="494"/>
      <c r="E85" s="437"/>
      <c r="F85" s="493">
        <v>0.2</v>
      </c>
      <c r="G85" s="437">
        <v>0.2</v>
      </c>
      <c r="H85" s="493"/>
      <c r="I85" s="437"/>
      <c r="J85" s="493"/>
      <c r="K85" s="437"/>
      <c r="L85" s="438">
        <v>0.2</v>
      </c>
    </row>
    <row r="86" spans="1:12" x14ac:dyDescent="0.45">
      <c r="A86" s="427" t="s">
        <v>48</v>
      </c>
      <c r="B86" s="427" t="s">
        <v>116</v>
      </c>
      <c r="C86" s="428"/>
      <c r="D86" s="429"/>
      <c r="E86" s="487"/>
      <c r="F86" s="428"/>
      <c r="G86" s="487"/>
      <c r="H86" s="428"/>
      <c r="I86" s="487"/>
      <c r="J86" s="428">
        <v>0.12</v>
      </c>
      <c r="K86" s="487">
        <v>0.12</v>
      </c>
      <c r="L86" s="430">
        <v>0.12</v>
      </c>
    </row>
    <row r="87" spans="1:12" x14ac:dyDescent="0.45">
      <c r="A87" s="439"/>
      <c r="B87" s="431" t="s">
        <v>553</v>
      </c>
      <c r="C87" s="432"/>
      <c r="D87" s="433"/>
      <c r="E87" s="488"/>
      <c r="F87" s="432"/>
      <c r="G87" s="488"/>
      <c r="H87" s="432"/>
      <c r="I87" s="488"/>
      <c r="J87" s="432">
        <v>0.25</v>
      </c>
      <c r="K87" s="488">
        <v>0.25</v>
      </c>
      <c r="L87" s="434">
        <v>0.25</v>
      </c>
    </row>
    <row r="88" spans="1:12" x14ac:dyDescent="0.45">
      <c r="A88" s="439"/>
      <c r="B88" s="431" t="s">
        <v>771</v>
      </c>
      <c r="C88" s="432"/>
      <c r="D88" s="433"/>
      <c r="E88" s="488"/>
      <c r="F88" s="432"/>
      <c r="G88" s="488"/>
      <c r="H88" s="432"/>
      <c r="I88" s="488"/>
      <c r="J88" s="432">
        <v>0.2</v>
      </c>
      <c r="K88" s="488">
        <v>0.2</v>
      </c>
      <c r="L88" s="434">
        <v>0.2</v>
      </c>
    </row>
    <row r="89" spans="1:12" x14ac:dyDescent="0.45">
      <c r="A89" s="439"/>
      <c r="B89" s="431" t="s">
        <v>810</v>
      </c>
      <c r="C89" s="432"/>
      <c r="D89" s="433"/>
      <c r="E89" s="488"/>
      <c r="F89" s="432"/>
      <c r="G89" s="488"/>
      <c r="H89" s="432"/>
      <c r="I89" s="488"/>
      <c r="J89" s="432">
        <v>0.2</v>
      </c>
      <c r="K89" s="488">
        <v>0.2</v>
      </c>
      <c r="L89" s="434">
        <v>0.2</v>
      </c>
    </row>
    <row r="90" spans="1:12" x14ac:dyDescent="0.45">
      <c r="A90" s="491" t="s">
        <v>287</v>
      </c>
      <c r="B90" s="492"/>
      <c r="C90" s="493"/>
      <c r="D90" s="494"/>
      <c r="E90" s="437"/>
      <c r="F90" s="493"/>
      <c r="G90" s="437"/>
      <c r="H90" s="493"/>
      <c r="I90" s="437"/>
      <c r="J90" s="493">
        <v>0.77</v>
      </c>
      <c r="K90" s="437">
        <v>0.77</v>
      </c>
      <c r="L90" s="438">
        <v>0.77</v>
      </c>
    </row>
    <row r="91" spans="1:12" x14ac:dyDescent="0.45">
      <c r="A91" s="427" t="s">
        <v>29</v>
      </c>
      <c r="B91" s="427" t="s">
        <v>106</v>
      </c>
      <c r="C91" s="428"/>
      <c r="D91" s="429"/>
      <c r="E91" s="487"/>
      <c r="F91" s="428">
        <v>0.06</v>
      </c>
      <c r="G91" s="487">
        <v>0.06</v>
      </c>
      <c r="H91" s="428"/>
      <c r="I91" s="487"/>
      <c r="J91" s="428"/>
      <c r="K91" s="487"/>
      <c r="L91" s="430">
        <v>0.06</v>
      </c>
    </row>
    <row r="92" spans="1:12" x14ac:dyDescent="0.45">
      <c r="A92" s="439"/>
      <c r="B92" s="431" t="s">
        <v>476</v>
      </c>
      <c r="C92" s="432"/>
      <c r="D92" s="433"/>
      <c r="E92" s="488"/>
      <c r="F92" s="432">
        <v>0.65</v>
      </c>
      <c r="G92" s="488">
        <v>0.65</v>
      </c>
      <c r="H92" s="432"/>
      <c r="I92" s="488"/>
      <c r="J92" s="432"/>
      <c r="K92" s="488"/>
      <c r="L92" s="434">
        <v>0.65</v>
      </c>
    </row>
    <row r="93" spans="1:12" x14ac:dyDescent="0.45">
      <c r="A93" s="491" t="s">
        <v>295</v>
      </c>
      <c r="B93" s="492"/>
      <c r="C93" s="493"/>
      <c r="D93" s="494"/>
      <c r="E93" s="437"/>
      <c r="F93" s="493">
        <v>0.71</v>
      </c>
      <c r="G93" s="437">
        <v>0.71</v>
      </c>
      <c r="H93" s="493"/>
      <c r="I93" s="437"/>
      <c r="J93" s="493"/>
      <c r="K93" s="437"/>
      <c r="L93" s="438">
        <v>0.71</v>
      </c>
    </row>
    <row r="94" spans="1:12" x14ac:dyDescent="0.45">
      <c r="A94" s="427" t="s">
        <v>117</v>
      </c>
      <c r="B94" s="427" t="s">
        <v>191</v>
      </c>
      <c r="C94" s="428"/>
      <c r="D94" s="429"/>
      <c r="E94" s="487"/>
      <c r="F94" s="428"/>
      <c r="G94" s="487"/>
      <c r="H94" s="428"/>
      <c r="I94" s="487"/>
      <c r="J94" s="428">
        <v>0.65</v>
      </c>
      <c r="K94" s="487">
        <v>0.65</v>
      </c>
      <c r="L94" s="430">
        <v>0.65</v>
      </c>
    </row>
    <row r="95" spans="1:12" x14ac:dyDescent="0.45">
      <c r="A95" s="491" t="s">
        <v>288</v>
      </c>
      <c r="B95" s="492"/>
      <c r="C95" s="493"/>
      <c r="D95" s="494"/>
      <c r="E95" s="437"/>
      <c r="F95" s="493"/>
      <c r="G95" s="437"/>
      <c r="H95" s="493"/>
      <c r="I95" s="437"/>
      <c r="J95" s="493">
        <v>0.65</v>
      </c>
      <c r="K95" s="437">
        <v>0.65</v>
      </c>
      <c r="L95" s="438">
        <v>0.65</v>
      </c>
    </row>
    <row r="96" spans="1:12" x14ac:dyDescent="0.45">
      <c r="A96" s="427" t="s">
        <v>49</v>
      </c>
      <c r="B96" s="427" t="s">
        <v>321</v>
      </c>
      <c r="C96" s="428"/>
      <c r="D96" s="429"/>
      <c r="E96" s="487"/>
      <c r="F96" s="428"/>
      <c r="G96" s="487"/>
      <c r="H96" s="428"/>
      <c r="I96" s="487"/>
      <c r="J96" s="428">
        <v>0.03</v>
      </c>
      <c r="K96" s="487">
        <v>0.03</v>
      </c>
      <c r="L96" s="430">
        <v>0.03</v>
      </c>
    </row>
    <row r="97" spans="1:12" x14ac:dyDescent="0.45">
      <c r="A97" s="439"/>
      <c r="B97" s="431" t="s">
        <v>395</v>
      </c>
      <c r="C97" s="432"/>
      <c r="D97" s="433"/>
      <c r="E97" s="488"/>
      <c r="F97" s="432"/>
      <c r="G97" s="488"/>
      <c r="H97" s="432"/>
      <c r="I97" s="488"/>
      <c r="J97" s="432">
        <v>0.28000000000000003</v>
      </c>
      <c r="K97" s="488">
        <v>0.28000000000000003</v>
      </c>
      <c r="L97" s="434">
        <v>0.28000000000000003</v>
      </c>
    </row>
    <row r="98" spans="1:12" x14ac:dyDescent="0.45">
      <c r="A98" s="491" t="s">
        <v>283</v>
      </c>
      <c r="B98" s="492"/>
      <c r="C98" s="493"/>
      <c r="D98" s="494"/>
      <c r="E98" s="437"/>
      <c r="F98" s="493"/>
      <c r="G98" s="437"/>
      <c r="H98" s="493"/>
      <c r="I98" s="437"/>
      <c r="J98" s="493">
        <v>0.31000000000000005</v>
      </c>
      <c r="K98" s="437">
        <v>0.31000000000000005</v>
      </c>
      <c r="L98" s="438">
        <v>0.31000000000000005</v>
      </c>
    </row>
    <row r="99" spans="1:12" x14ac:dyDescent="0.45">
      <c r="A99" s="427" t="s">
        <v>33</v>
      </c>
      <c r="B99" s="427" t="s">
        <v>126</v>
      </c>
      <c r="C99" s="428"/>
      <c r="D99" s="429">
        <v>0.9</v>
      </c>
      <c r="E99" s="487">
        <v>0.9</v>
      </c>
      <c r="F99" s="428"/>
      <c r="G99" s="487"/>
      <c r="H99" s="428"/>
      <c r="I99" s="487"/>
      <c r="J99" s="428"/>
      <c r="K99" s="487"/>
      <c r="L99" s="430">
        <v>0.9</v>
      </c>
    </row>
    <row r="100" spans="1:12" x14ac:dyDescent="0.45">
      <c r="A100" s="439"/>
      <c r="B100" s="431" t="s">
        <v>498</v>
      </c>
      <c r="C100" s="432"/>
      <c r="D100" s="433">
        <v>1</v>
      </c>
      <c r="E100" s="488">
        <v>1</v>
      </c>
      <c r="F100" s="432"/>
      <c r="G100" s="488"/>
      <c r="H100" s="432"/>
      <c r="I100" s="488"/>
      <c r="J100" s="432"/>
      <c r="K100" s="488"/>
      <c r="L100" s="434">
        <v>1</v>
      </c>
    </row>
    <row r="101" spans="1:12" x14ac:dyDescent="0.45">
      <c r="A101" s="439"/>
      <c r="B101" s="431" t="s">
        <v>224</v>
      </c>
      <c r="C101" s="432"/>
      <c r="D101" s="433">
        <v>1</v>
      </c>
      <c r="E101" s="488">
        <v>1</v>
      </c>
      <c r="F101" s="432"/>
      <c r="G101" s="488"/>
      <c r="H101" s="432"/>
      <c r="I101" s="488"/>
      <c r="J101" s="432"/>
      <c r="K101" s="488"/>
      <c r="L101" s="434">
        <v>1</v>
      </c>
    </row>
    <row r="102" spans="1:12" x14ac:dyDescent="0.45">
      <c r="A102" s="439"/>
      <c r="B102" s="431" t="s">
        <v>108</v>
      </c>
      <c r="C102" s="432"/>
      <c r="D102" s="433"/>
      <c r="E102" s="488"/>
      <c r="F102" s="432">
        <v>0.12</v>
      </c>
      <c r="G102" s="488">
        <v>0.12</v>
      </c>
      <c r="H102" s="432"/>
      <c r="I102" s="488"/>
      <c r="J102" s="432"/>
      <c r="K102" s="488"/>
      <c r="L102" s="434">
        <v>0.12</v>
      </c>
    </row>
    <row r="103" spans="1:12" x14ac:dyDescent="0.45">
      <c r="A103" s="439"/>
      <c r="B103" s="431" t="s">
        <v>356</v>
      </c>
      <c r="C103" s="432"/>
      <c r="D103" s="433"/>
      <c r="E103" s="488"/>
      <c r="F103" s="432">
        <v>0.2</v>
      </c>
      <c r="G103" s="488">
        <v>0.2</v>
      </c>
      <c r="H103" s="432"/>
      <c r="I103" s="488"/>
      <c r="J103" s="432"/>
      <c r="K103" s="488"/>
      <c r="L103" s="434">
        <v>0.2</v>
      </c>
    </row>
    <row r="104" spans="1:12" x14ac:dyDescent="0.45">
      <c r="A104" s="439"/>
      <c r="B104" s="431" t="s">
        <v>355</v>
      </c>
      <c r="C104" s="432"/>
      <c r="D104" s="433"/>
      <c r="E104" s="488"/>
      <c r="F104" s="432">
        <v>0.2</v>
      </c>
      <c r="G104" s="488">
        <v>0.2</v>
      </c>
      <c r="H104" s="432"/>
      <c r="I104" s="488"/>
      <c r="J104" s="432"/>
      <c r="K104" s="488"/>
      <c r="L104" s="434">
        <v>0.2</v>
      </c>
    </row>
    <row r="105" spans="1:12" x14ac:dyDescent="0.45">
      <c r="A105" s="439"/>
      <c r="B105" s="431" t="s">
        <v>428</v>
      </c>
      <c r="C105" s="432"/>
      <c r="D105" s="433"/>
      <c r="E105" s="488"/>
      <c r="F105" s="432">
        <v>0.2</v>
      </c>
      <c r="G105" s="488">
        <v>0.2</v>
      </c>
      <c r="H105" s="432"/>
      <c r="I105" s="488"/>
      <c r="J105" s="432"/>
      <c r="K105" s="488"/>
      <c r="L105" s="434">
        <v>0.2</v>
      </c>
    </row>
    <row r="106" spans="1:12" x14ac:dyDescent="0.45">
      <c r="A106" s="439"/>
      <c r="B106" s="431" t="s">
        <v>488</v>
      </c>
      <c r="C106" s="432">
        <v>0.25</v>
      </c>
      <c r="D106" s="433"/>
      <c r="E106" s="488">
        <v>0.25</v>
      </c>
      <c r="F106" s="432"/>
      <c r="G106" s="488"/>
      <c r="H106" s="432">
        <v>0.05</v>
      </c>
      <c r="I106" s="488">
        <v>0.05</v>
      </c>
      <c r="J106" s="432"/>
      <c r="K106" s="488"/>
      <c r="L106" s="434">
        <v>0.3</v>
      </c>
    </row>
    <row r="107" spans="1:12" x14ac:dyDescent="0.45">
      <c r="A107" s="439"/>
      <c r="B107" s="431" t="s">
        <v>732</v>
      </c>
      <c r="C107" s="432"/>
      <c r="D107" s="433"/>
      <c r="E107" s="488"/>
      <c r="F107" s="432"/>
      <c r="G107" s="488"/>
      <c r="H107" s="432">
        <v>0.30000000000000004</v>
      </c>
      <c r="I107" s="488">
        <v>0.30000000000000004</v>
      </c>
      <c r="J107" s="432"/>
      <c r="K107" s="488"/>
      <c r="L107" s="434">
        <v>0.30000000000000004</v>
      </c>
    </row>
    <row r="108" spans="1:12" x14ac:dyDescent="0.45">
      <c r="A108" s="439"/>
      <c r="B108" s="431" t="s">
        <v>845</v>
      </c>
      <c r="C108" s="432"/>
      <c r="D108" s="433"/>
      <c r="E108" s="488"/>
      <c r="F108" s="432"/>
      <c r="G108" s="488"/>
      <c r="H108" s="432">
        <v>0.5</v>
      </c>
      <c r="I108" s="488">
        <v>0.5</v>
      </c>
      <c r="J108" s="432"/>
      <c r="K108" s="488"/>
      <c r="L108" s="434">
        <v>0.5</v>
      </c>
    </row>
    <row r="109" spans="1:12" x14ac:dyDescent="0.45">
      <c r="A109" s="439"/>
      <c r="B109" s="431" t="s">
        <v>731</v>
      </c>
      <c r="C109" s="432"/>
      <c r="D109" s="433"/>
      <c r="E109" s="488"/>
      <c r="F109" s="432">
        <v>0.5</v>
      </c>
      <c r="G109" s="488">
        <v>0.5</v>
      </c>
      <c r="H109" s="432"/>
      <c r="I109" s="488"/>
      <c r="J109" s="432"/>
      <c r="K109" s="488"/>
      <c r="L109" s="434">
        <v>0.5</v>
      </c>
    </row>
    <row r="110" spans="1:12" x14ac:dyDescent="0.45">
      <c r="A110" s="439"/>
      <c r="B110" s="431" t="s">
        <v>843</v>
      </c>
      <c r="C110" s="432"/>
      <c r="D110" s="433"/>
      <c r="E110" s="488"/>
      <c r="F110" s="432">
        <v>0.1</v>
      </c>
      <c r="G110" s="488">
        <v>0.1</v>
      </c>
      <c r="H110" s="432"/>
      <c r="I110" s="488"/>
      <c r="J110" s="432"/>
      <c r="K110" s="488"/>
      <c r="L110" s="434">
        <v>0.1</v>
      </c>
    </row>
    <row r="111" spans="1:12" x14ac:dyDescent="0.45">
      <c r="A111" s="439"/>
      <c r="B111" s="431" t="s">
        <v>847</v>
      </c>
      <c r="C111" s="432"/>
      <c r="D111" s="433"/>
      <c r="E111" s="488"/>
      <c r="F111" s="432"/>
      <c r="G111" s="488"/>
      <c r="H111" s="432">
        <v>0.3</v>
      </c>
      <c r="I111" s="488">
        <v>0.3</v>
      </c>
      <c r="J111" s="432"/>
      <c r="K111" s="488"/>
      <c r="L111" s="434">
        <v>0.3</v>
      </c>
    </row>
    <row r="112" spans="1:12" x14ac:dyDescent="0.45">
      <c r="A112" s="439"/>
      <c r="B112" s="431" t="s">
        <v>837</v>
      </c>
      <c r="C112" s="432">
        <v>0.25</v>
      </c>
      <c r="D112" s="433"/>
      <c r="E112" s="488">
        <v>0.25</v>
      </c>
      <c r="F112" s="432"/>
      <c r="G112" s="488"/>
      <c r="H112" s="432"/>
      <c r="I112" s="488"/>
      <c r="J112" s="432"/>
      <c r="K112" s="488"/>
      <c r="L112" s="434">
        <v>0.25</v>
      </c>
    </row>
    <row r="113" spans="1:12" x14ac:dyDescent="0.45">
      <c r="A113" s="439"/>
      <c r="B113" s="431" t="s">
        <v>580</v>
      </c>
      <c r="C113" s="432"/>
      <c r="D113" s="433"/>
      <c r="E113" s="488"/>
      <c r="F113" s="432">
        <v>0.15</v>
      </c>
      <c r="G113" s="488">
        <v>0.15</v>
      </c>
      <c r="H113" s="432"/>
      <c r="I113" s="488"/>
      <c r="J113" s="432"/>
      <c r="K113" s="488"/>
      <c r="L113" s="434">
        <v>0.15</v>
      </c>
    </row>
    <row r="114" spans="1:12" x14ac:dyDescent="0.45">
      <c r="A114" s="439"/>
      <c r="B114" s="431" t="s">
        <v>840</v>
      </c>
      <c r="C114" s="432"/>
      <c r="D114" s="433"/>
      <c r="E114" s="488"/>
      <c r="F114" s="432"/>
      <c r="G114" s="488"/>
      <c r="H114" s="432">
        <v>0.2</v>
      </c>
      <c r="I114" s="488">
        <v>0.2</v>
      </c>
      <c r="J114" s="432"/>
      <c r="K114" s="488"/>
      <c r="L114" s="434">
        <v>0.2</v>
      </c>
    </row>
    <row r="115" spans="1:12" x14ac:dyDescent="0.45">
      <c r="A115" s="439"/>
      <c r="B115" s="431" t="s">
        <v>581</v>
      </c>
      <c r="C115" s="432"/>
      <c r="D115" s="433"/>
      <c r="E115" s="488"/>
      <c r="F115" s="432">
        <v>0.3</v>
      </c>
      <c r="G115" s="488">
        <v>0.3</v>
      </c>
      <c r="H115" s="432"/>
      <c r="I115" s="488"/>
      <c r="J115" s="432"/>
      <c r="K115" s="488"/>
      <c r="L115" s="434">
        <v>0.3</v>
      </c>
    </row>
    <row r="116" spans="1:12" x14ac:dyDescent="0.45">
      <c r="A116" s="439"/>
      <c r="B116" s="431" t="s">
        <v>860</v>
      </c>
      <c r="C116" s="432"/>
      <c r="D116" s="433">
        <v>1</v>
      </c>
      <c r="E116" s="488">
        <v>1</v>
      </c>
      <c r="F116" s="432"/>
      <c r="G116" s="488"/>
      <c r="H116" s="432"/>
      <c r="I116" s="488"/>
      <c r="J116" s="432"/>
      <c r="K116" s="488"/>
      <c r="L116" s="434">
        <v>1</v>
      </c>
    </row>
    <row r="117" spans="1:12" x14ac:dyDescent="0.45">
      <c r="A117" s="491" t="s">
        <v>296</v>
      </c>
      <c r="B117" s="492"/>
      <c r="C117" s="493">
        <v>0.5</v>
      </c>
      <c r="D117" s="494">
        <v>3.9</v>
      </c>
      <c r="E117" s="437">
        <v>4.4000000000000004</v>
      </c>
      <c r="F117" s="493">
        <v>1.77</v>
      </c>
      <c r="G117" s="437">
        <v>1.77</v>
      </c>
      <c r="H117" s="493">
        <v>1.35</v>
      </c>
      <c r="I117" s="437">
        <v>1.35</v>
      </c>
      <c r="J117" s="493"/>
      <c r="K117" s="437"/>
      <c r="L117" s="438">
        <v>7.5200000000000005</v>
      </c>
    </row>
    <row r="118" spans="1:12" x14ac:dyDescent="0.45">
      <c r="A118" s="427" t="s">
        <v>120</v>
      </c>
      <c r="B118" s="427" t="s">
        <v>825</v>
      </c>
      <c r="C118" s="428"/>
      <c r="D118" s="429"/>
      <c r="E118" s="487"/>
      <c r="F118" s="428"/>
      <c r="G118" s="487"/>
      <c r="H118" s="428"/>
      <c r="I118" s="487"/>
      <c r="J118" s="428">
        <v>0.1</v>
      </c>
      <c r="K118" s="487">
        <v>0.1</v>
      </c>
      <c r="L118" s="430">
        <v>0.1</v>
      </c>
    </row>
    <row r="119" spans="1:12" x14ac:dyDescent="0.45">
      <c r="A119" s="439"/>
      <c r="B119" s="431" t="s">
        <v>173</v>
      </c>
      <c r="C119" s="432"/>
      <c r="D119" s="433"/>
      <c r="E119" s="488"/>
      <c r="F119" s="432"/>
      <c r="G119" s="488"/>
      <c r="H119" s="432"/>
      <c r="I119" s="488"/>
      <c r="J119" s="432">
        <v>0.06</v>
      </c>
      <c r="K119" s="488">
        <v>0.06</v>
      </c>
      <c r="L119" s="434">
        <v>0.06</v>
      </c>
    </row>
    <row r="120" spans="1:12" x14ac:dyDescent="0.45">
      <c r="A120" s="439"/>
      <c r="B120" s="431" t="s">
        <v>824</v>
      </c>
      <c r="C120" s="432"/>
      <c r="D120" s="433"/>
      <c r="E120" s="488"/>
      <c r="F120" s="432"/>
      <c r="G120" s="488"/>
      <c r="H120" s="432"/>
      <c r="I120" s="488"/>
      <c r="J120" s="432">
        <v>0.1</v>
      </c>
      <c r="K120" s="488">
        <v>0.1</v>
      </c>
      <c r="L120" s="434">
        <v>0.1</v>
      </c>
    </row>
    <row r="121" spans="1:12" x14ac:dyDescent="0.45">
      <c r="A121" s="439"/>
      <c r="B121" s="431" t="s">
        <v>765</v>
      </c>
      <c r="C121" s="432"/>
      <c r="D121" s="433"/>
      <c r="E121" s="488"/>
      <c r="F121" s="432"/>
      <c r="G121" s="488"/>
      <c r="H121" s="432"/>
      <c r="I121" s="488"/>
      <c r="J121" s="432">
        <v>0.1</v>
      </c>
      <c r="K121" s="488">
        <v>0.1</v>
      </c>
      <c r="L121" s="434">
        <v>0.1</v>
      </c>
    </row>
    <row r="122" spans="1:12" x14ac:dyDescent="0.45">
      <c r="A122" s="491" t="s">
        <v>284</v>
      </c>
      <c r="B122" s="492"/>
      <c r="C122" s="493"/>
      <c r="D122" s="494"/>
      <c r="E122" s="437"/>
      <c r="F122" s="493"/>
      <c r="G122" s="437"/>
      <c r="H122" s="493"/>
      <c r="I122" s="437"/>
      <c r="J122" s="493">
        <v>0.36</v>
      </c>
      <c r="K122" s="437">
        <v>0.36</v>
      </c>
      <c r="L122" s="438">
        <v>0.36</v>
      </c>
    </row>
    <row r="123" spans="1:12" x14ac:dyDescent="0.45">
      <c r="A123" s="427" t="s">
        <v>52</v>
      </c>
      <c r="B123" s="427" t="s">
        <v>121</v>
      </c>
      <c r="C123" s="428"/>
      <c r="D123" s="429"/>
      <c r="E123" s="487"/>
      <c r="F123" s="428"/>
      <c r="G123" s="487"/>
      <c r="H123" s="428"/>
      <c r="I123" s="487"/>
      <c r="J123" s="428">
        <v>0.03</v>
      </c>
      <c r="K123" s="487">
        <v>0.03</v>
      </c>
      <c r="L123" s="430">
        <v>0.03</v>
      </c>
    </row>
    <row r="124" spans="1:12" x14ac:dyDescent="0.45">
      <c r="A124" s="439"/>
      <c r="B124" s="431" t="s">
        <v>602</v>
      </c>
      <c r="C124" s="432"/>
      <c r="D124" s="433"/>
      <c r="E124" s="488"/>
      <c r="F124" s="432"/>
      <c r="G124" s="488"/>
      <c r="H124" s="432"/>
      <c r="I124" s="488"/>
      <c r="J124" s="432">
        <v>0.2</v>
      </c>
      <c r="K124" s="488">
        <v>0.2</v>
      </c>
      <c r="L124" s="434">
        <v>0.2</v>
      </c>
    </row>
    <row r="125" spans="1:12" x14ac:dyDescent="0.45">
      <c r="A125" s="439"/>
      <c r="B125" s="431" t="s">
        <v>599</v>
      </c>
      <c r="C125" s="432"/>
      <c r="D125" s="433"/>
      <c r="E125" s="488"/>
      <c r="F125" s="432"/>
      <c r="G125" s="488"/>
      <c r="H125" s="432"/>
      <c r="I125" s="488"/>
      <c r="J125" s="432">
        <v>0.2</v>
      </c>
      <c r="K125" s="488">
        <v>0.2</v>
      </c>
      <c r="L125" s="434">
        <v>0.2</v>
      </c>
    </row>
    <row r="126" spans="1:12" x14ac:dyDescent="0.45">
      <c r="A126" s="439"/>
      <c r="B126" s="431" t="s">
        <v>603</v>
      </c>
      <c r="C126" s="432"/>
      <c r="D126" s="433"/>
      <c r="E126" s="488"/>
      <c r="F126" s="432"/>
      <c r="G126" s="488"/>
      <c r="H126" s="432"/>
      <c r="I126" s="488"/>
      <c r="J126" s="432">
        <v>0.2</v>
      </c>
      <c r="K126" s="488">
        <v>0.2</v>
      </c>
      <c r="L126" s="434">
        <v>0.2</v>
      </c>
    </row>
    <row r="127" spans="1:12" x14ac:dyDescent="0.45">
      <c r="A127" s="491" t="s">
        <v>285</v>
      </c>
      <c r="B127" s="492"/>
      <c r="C127" s="493"/>
      <c r="D127" s="494"/>
      <c r="E127" s="437"/>
      <c r="F127" s="493"/>
      <c r="G127" s="437"/>
      <c r="H127" s="493"/>
      <c r="I127" s="437"/>
      <c r="J127" s="493">
        <v>0.63000000000000012</v>
      </c>
      <c r="K127" s="437">
        <v>0.63000000000000012</v>
      </c>
      <c r="L127" s="438">
        <v>0.63000000000000012</v>
      </c>
    </row>
    <row r="128" spans="1:12" x14ac:dyDescent="0.45">
      <c r="A128" s="427" t="s">
        <v>316</v>
      </c>
      <c r="B128" s="427" t="s">
        <v>419</v>
      </c>
      <c r="C128" s="428"/>
      <c r="D128" s="429"/>
      <c r="E128" s="487"/>
      <c r="F128" s="428"/>
      <c r="G128" s="487"/>
      <c r="H128" s="428"/>
      <c r="I128" s="487"/>
      <c r="J128" s="428">
        <v>0.2</v>
      </c>
      <c r="K128" s="487">
        <v>0.2</v>
      </c>
      <c r="L128" s="430">
        <v>0.2</v>
      </c>
    </row>
    <row r="129" spans="1:12" x14ac:dyDescent="0.45">
      <c r="A129" s="439"/>
      <c r="B129" s="431" t="s">
        <v>561</v>
      </c>
      <c r="C129" s="432"/>
      <c r="D129" s="433"/>
      <c r="E129" s="488"/>
      <c r="F129" s="432"/>
      <c r="G129" s="488"/>
      <c r="H129" s="432"/>
      <c r="I129" s="488"/>
      <c r="J129" s="432">
        <v>0.2</v>
      </c>
      <c r="K129" s="488">
        <v>0.2</v>
      </c>
      <c r="L129" s="434">
        <v>0.2</v>
      </c>
    </row>
    <row r="130" spans="1:12" x14ac:dyDescent="0.45">
      <c r="A130" s="439"/>
      <c r="B130" s="431" t="s">
        <v>697</v>
      </c>
      <c r="C130" s="432"/>
      <c r="D130" s="433"/>
      <c r="E130" s="488"/>
      <c r="F130" s="432"/>
      <c r="G130" s="488"/>
      <c r="H130" s="432"/>
      <c r="I130" s="488"/>
      <c r="J130" s="432">
        <v>0.2</v>
      </c>
      <c r="K130" s="488">
        <v>0.2</v>
      </c>
      <c r="L130" s="434">
        <v>0.2</v>
      </c>
    </row>
    <row r="131" spans="1:12" x14ac:dyDescent="0.45">
      <c r="A131" s="491" t="s">
        <v>331</v>
      </c>
      <c r="B131" s="492"/>
      <c r="C131" s="493"/>
      <c r="D131" s="494"/>
      <c r="E131" s="437"/>
      <c r="F131" s="493"/>
      <c r="G131" s="437"/>
      <c r="H131" s="493"/>
      <c r="I131" s="437"/>
      <c r="J131" s="493">
        <v>0.60000000000000009</v>
      </c>
      <c r="K131" s="437">
        <v>0.60000000000000009</v>
      </c>
      <c r="L131" s="438">
        <v>0.60000000000000009</v>
      </c>
    </row>
    <row r="132" spans="1:12" x14ac:dyDescent="0.45">
      <c r="A132" s="427" t="s">
        <v>302</v>
      </c>
      <c r="B132" s="427" t="s">
        <v>335</v>
      </c>
      <c r="C132" s="428"/>
      <c r="D132" s="429"/>
      <c r="E132" s="487"/>
      <c r="F132" s="428"/>
      <c r="G132" s="487"/>
      <c r="H132" s="428"/>
      <c r="I132" s="487"/>
      <c r="J132" s="428">
        <v>0.23</v>
      </c>
      <c r="K132" s="487">
        <v>0.23</v>
      </c>
      <c r="L132" s="430">
        <v>0.23</v>
      </c>
    </row>
    <row r="133" spans="1:12" x14ac:dyDescent="0.45">
      <c r="A133" s="439"/>
      <c r="B133" s="431" t="s">
        <v>496</v>
      </c>
      <c r="C133" s="432"/>
      <c r="D133" s="433"/>
      <c r="E133" s="488"/>
      <c r="F133" s="432"/>
      <c r="G133" s="488"/>
      <c r="H133" s="432"/>
      <c r="I133" s="488"/>
      <c r="J133" s="432">
        <v>0.23</v>
      </c>
      <c r="K133" s="488">
        <v>0.23</v>
      </c>
      <c r="L133" s="434">
        <v>0.23</v>
      </c>
    </row>
    <row r="134" spans="1:12" x14ac:dyDescent="0.45">
      <c r="A134" s="439"/>
      <c r="B134" s="431" t="s">
        <v>497</v>
      </c>
      <c r="C134" s="432"/>
      <c r="D134" s="433"/>
      <c r="E134" s="488"/>
      <c r="F134" s="432"/>
      <c r="G134" s="488"/>
      <c r="H134" s="432"/>
      <c r="I134" s="488"/>
      <c r="J134" s="432">
        <v>0.38</v>
      </c>
      <c r="K134" s="488">
        <v>0.38</v>
      </c>
      <c r="L134" s="434">
        <v>0.38</v>
      </c>
    </row>
    <row r="135" spans="1:12" x14ac:dyDescent="0.45">
      <c r="A135" s="439"/>
      <c r="B135" s="431" t="s">
        <v>642</v>
      </c>
      <c r="C135" s="432"/>
      <c r="D135" s="433"/>
      <c r="E135" s="488"/>
      <c r="F135" s="432"/>
      <c r="G135" s="488"/>
      <c r="H135" s="432"/>
      <c r="I135" s="488"/>
      <c r="J135" s="432">
        <v>0.23</v>
      </c>
      <c r="K135" s="488">
        <v>0.23</v>
      </c>
      <c r="L135" s="434">
        <v>0.23</v>
      </c>
    </row>
    <row r="136" spans="1:12" x14ac:dyDescent="0.45">
      <c r="A136" s="491" t="s">
        <v>332</v>
      </c>
      <c r="B136" s="492"/>
      <c r="C136" s="493"/>
      <c r="D136" s="494"/>
      <c r="E136" s="437"/>
      <c r="F136" s="493"/>
      <c r="G136" s="437"/>
      <c r="H136" s="493"/>
      <c r="I136" s="437"/>
      <c r="J136" s="493">
        <v>1.07</v>
      </c>
      <c r="K136" s="437">
        <v>1.07</v>
      </c>
      <c r="L136" s="438">
        <v>1.07</v>
      </c>
    </row>
    <row r="137" spans="1:12" x14ac:dyDescent="0.45">
      <c r="A137" s="427" t="s">
        <v>322</v>
      </c>
      <c r="B137" s="427" t="s">
        <v>652</v>
      </c>
      <c r="C137" s="428"/>
      <c r="D137" s="429"/>
      <c r="E137" s="487"/>
      <c r="F137" s="428"/>
      <c r="G137" s="487"/>
      <c r="H137" s="428"/>
      <c r="I137" s="487"/>
      <c r="J137" s="428">
        <v>0.45</v>
      </c>
      <c r="K137" s="487">
        <v>0.45</v>
      </c>
      <c r="L137" s="430">
        <v>0.45</v>
      </c>
    </row>
    <row r="138" spans="1:12" x14ac:dyDescent="0.45">
      <c r="A138" s="491" t="s">
        <v>333</v>
      </c>
      <c r="B138" s="492"/>
      <c r="C138" s="493"/>
      <c r="D138" s="494"/>
      <c r="E138" s="437"/>
      <c r="F138" s="493"/>
      <c r="G138" s="437"/>
      <c r="H138" s="493"/>
      <c r="I138" s="437"/>
      <c r="J138" s="493">
        <v>0.45</v>
      </c>
      <c r="K138" s="437">
        <v>0.45</v>
      </c>
      <c r="L138" s="438">
        <v>0.45</v>
      </c>
    </row>
    <row r="139" spans="1:12" x14ac:dyDescent="0.45">
      <c r="A139" s="427" t="s">
        <v>343</v>
      </c>
      <c r="B139" s="427" t="s">
        <v>390</v>
      </c>
      <c r="C139" s="428"/>
      <c r="D139" s="429"/>
      <c r="E139" s="487"/>
      <c r="F139" s="428"/>
      <c r="G139" s="487"/>
      <c r="H139" s="428">
        <v>0.3</v>
      </c>
      <c r="I139" s="487">
        <v>0.3</v>
      </c>
      <c r="J139" s="428"/>
      <c r="K139" s="487"/>
      <c r="L139" s="430">
        <v>0.3</v>
      </c>
    </row>
    <row r="140" spans="1:12" x14ac:dyDescent="0.45">
      <c r="A140" s="439"/>
      <c r="B140" s="431" t="s">
        <v>429</v>
      </c>
      <c r="C140" s="432"/>
      <c r="D140" s="433"/>
      <c r="E140" s="488"/>
      <c r="F140" s="432"/>
      <c r="G140" s="488"/>
      <c r="H140" s="432">
        <v>0.13</v>
      </c>
      <c r="I140" s="488">
        <v>0.13</v>
      </c>
      <c r="J140" s="432"/>
      <c r="K140" s="488"/>
      <c r="L140" s="434">
        <v>0.13</v>
      </c>
    </row>
    <row r="141" spans="1:12" x14ac:dyDescent="0.45">
      <c r="A141" s="439"/>
      <c r="B141" s="431" t="s">
        <v>768</v>
      </c>
      <c r="C141" s="432"/>
      <c r="D141" s="433"/>
      <c r="E141" s="488"/>
      <c r="F141" s="432"/>
      <c r="G141" s="488"/>
      <c r="H141" s="432">
        <v>0.39999999999999997</v>
      </c>
      <c r="I141" s="488">
        <v>0.39999999999999997</v>
      </c>
      <c r="J141" s="432"/>
      <c r="K141" s="488"/>
      <c r="L141" s="434">
        <v>0.39999999999999997</v>
      </c>
    </row>
    <row r="142" spans="1:12" x14ac:dyDescent="0.45">
      <c r="A142" s="491" t="s">
        <v>402</v>
      </c>
      <c r="B142" s="492"/>
      <c r="C142" s="493"/>
      <c r="D142" s="494"/>
      <c r="E142" s="437"/>
      <c r="F142" s="493"/>
      <c r="G142" s="437"/>
      <c r="H142" s="493">
        <v>0.83</v>
      </c>
      <c r="I142" s="437">
        <v>0.83</v>
      </c>
      <c r="J142" s="493"/>
      <c r="K142" s="437"/>
      <c r="L142" s="438">
        <v>0.83</v>
      </c>
    </row>
    <row r="143" spans="1:12" x14ac:dyDescent="0.45">
      <c r="A143" s="427" t="s">
        <v>358</v>
      </c>
      <c r="B143" s="427" t="s">
        <v>359</v>
      </c>
      <c r="C143" s="428"/>
      <c r="D143" s="429"/>
      <c r="E143" s="487"/>
      <c r="F143" s="428"/>
      <c r="G143" s="487"/>
      <c r="H143" s="428">
        <v>1</v>
      </c>
      <c r="I143" s="487">
        <v>1</v>
      </c>
      <c r="J143" s="428"/>
      <c r="K143" s="487"/>
      <c r="L143" s="430">
        <v>1</v>
      </c>
    </row>
    <row r="144" spans="1:12" x14ac:dyDescent="0.45">
      <c r="A144" s="491" t="s">
        <v>403</v>
      </c>
      <c r="B144" s="492"/>
      <c r="C144" s="493"/>
      <c r="D144" s="494"/>
      <c r="E144" s="437"/>
      <c r="F144" s="493"/>
      <c r="G144" s="437"/>
      <c r="H144" s="493">
        <v>1</v>
      </c>
      <c r="I144" s="437">
        <v>1</v>
      </c>
      <c r="J144" s="493"/>
      <c r="K144" s="437"/>
      <c r="L144" s="438">
        <v>1</v>
      </c>
    </row>
    <row r="145" spans="1:12" x14ac:dyDescent="0.45">
      <c r="A145" s="427" t="s">
        <v>411</v>
      </c>
      <c r="B145" s="427" t="s">
        <v>418</v>
      </c>
      <c r="C145" s="428"/>
      <c r="D145" s="429"/>
      <c r="E145" s="487"/>
      <c r="F145" s="428"/>
      <c r="G145" s="487"/>
      <c r="H145" s="428">
        <v>0.15000000000000002</v>
      </c>
      <c r="I145" s="487">
        <v>0.15000000000000002</v>
      </c>
      <c r="J145" s="428"/>
      <c r="K145" s="487"/>
      <c r="L145" s="430">
        <v>0.15000000000000002</v>
      </c>
    </row>
    <row r="146" spans="1:12" x14ac:dyDescent="0.45">
      <c r="A146" s="439"/>
      <c r="B146" s="431" t="s">
        <v>754</v>
      </c>
      <c r="C146" s="432"/>
      <c r="D146" s="433"/>
      <c r="E146" s="488"/>
      <c r="F146" s="432"/>
      <c r="G146" s="488"/>
      <c r="H146" s="432">
        <v>0.05</v>
      </c>
      <c r="I146" s="488">
        <v>0.05</v>
      </c>
      <c r="J146" s="432"/>
      <c r="K146" s="488"/>
      <c r="L146" s="434">
        <v>0.05</v>
      </c>
    </row>
    <row r="147" spans="1:12" x14ac:dyDescent="0.45">
      <c r="A147" s="491" t="s">
        <v>460</v>
      </c>
      <c r="B147" s="492"/>
      <c r="C147" s="493"/>
      <c r="D147" s="494"/>
      <c r="E147" s="437"/>
      <c r="F147" s="493"/>
      <c r="G147" s="437"/>
      <c r="H147" s="493">
        <v>0.2</v>
      </c>
      <c r="I147" s="437">
        <v>0.2</v>
      </c>
      <c r="J147" s="493"/>
      <c r="K147" s="437"/>
      <c r="L147" s="438">
        <v>0.2</v>
      </c>
    </row>
    <row r="148" spans="1:12" x14ac:dyDescent="0.45">
      <c r="A148" s="427" t="s">
        <v>430</v>
      </c>
      <c r="B148" s="427" t="s">
        <v>374</v>
      </c>
      <c r="C148" s="428"/>
      <c r="D148" s="429"/>
      <c r="E148" s="487"/>
      <c r="F148" s="428"/>
      <c r="G148" s="487"/>
      <c r="H148" s="428">
        <v>0.25</v>
      </c>
      <c r="I148" s="487">
        <v>0.25</v>
      </c>
      <c r="J148" s="428"/>
      <c r="K148" s="487"/>
      <c r="L148" s="430">
        <v>0.25</v>
      </c>
    </row>
    <row r="149" spans="1:12" x14ac:dyDescent="0.45">
      <c r="A149" s="439"/>
      <c r="B149" s="431" t="s">
        <v>455</v>
      </c>
      <c r="C149" s="432"/>
      <c r="D149" s="433"/>
      <c r="E149" s="488"/>
      <c r="F149" s="432"/>
      <c r="G149" s="488"/>
      <c r="H149" s="432">
        <v>0.30000000000000004</v>
      </c>
      <c r="I149" s="488">
        <v>0.30000000000000004</v>
      </c>
      <c r="J149" s="432"/>
      <c r="K149" s="488"/>
      <c r="L149" s="434">
        <v>0.30000000000000004</v>
      </c>
    </row>
    <row r="150" spans="1:12" x14ac:dyDescent="0.45">
      <c r="A150" s="439"/>
      <c r="B150" s="431" t="s">
        <v>431</v>
      </c>
      <c r="C150" s="432"/>
      <c r="D150" s="433"/>
      <c r="E150" s="488"/>
      <c r="F150" s="432"/>
      <c r="G150" s="488"/>
      <c r="H150" s="432">
        <v>0.25</v>
      </c>
      <c r="I150" s="488">
        <v>0.25</v>
      </c>
      <c r="J150" s="432"/>
      <c r="K150" s="488"/>
      <c r="L150" s="434">
        <v>0.25</v>
      </c>
    </row>
    <row r="151" spans="1:12" x14ac:dyDescent="0.45">
      <c r="A151" s="439"/>
      <c r="B151" s="431" t="s">
        <v>484</v>
      </c>
      <c r="C151" s="432"/>
      <c r="D151" s="433"/>
      <c r="E151" s="488"/>
      <c r="F151" s="432"/>
      <c r="G151" s="488"/>
      <c r="H151" s="432">
        <v>0.3</v>
      </c>
      <c r="I151" s="488">
        <v>0.3</v>
      </c>
      <c r="J151" s="432"/>
      <c r="K151" s="488"/>
      <c r="L151" s="434">
        <v>0.3</v>
      </c>
    </row>
    <row r="152" spans="1:12" x14ac:dyDescent="0.45">
      <c r="A152" s="491" t="s">
        <v>461</v>
      </c>
      <c r="B152" s="492"/>
      <c r="C152" s="493"/>
      <c r="D152" s="494"/>
      <c r="E152" s="437"/>
      <c r="F152" s="493"/>
      <c r="G152" s="437"/>
      <c r="H152" s="493">
        <v>1.1000000000000001</v>
      </c>
      <c r="I152" s="437">
        <v>1.1000000000000001</v>
      </c>
      <c r="J152" s="493"/>
      <c r="K152" s="437"/>
      <c r="L152" s="438">
        <v>1.1000000000000001</v>
      </c>
    </row>
    <row r="153" spans="1:12" x14ac:dyDescent="0.45">
      <c r="A153" s="427" t="s">
        <v>466</v>
      </c>
      <c r="B153" s="427" t="s">
        <v>468</v>
      </c>
      <c r="C153" s="428"/>
      <c r="D153" s="429"/>
      <c r="E153" s="487"/>
      <c r="F153" s="428"/>
      <c r="G153" s="487"/>
      <c r="H153" s="428">
        <v>0.35</v>
      </c>
      <c r="I153" s="487">
        <v>0.35</v>
      </c>
      <c r="J153" s="428"/>
      <c r="K153" s="487"/>
      <c r="L153" s="430">
        <v>0.35</v>
      </c>
    </row>
    <row r="154" spans="1:12" x14ac:dyDescent="0.45">
      <c r="A154" s="439"/>
      <c r="B154" s="431" t="s">
        <v>819</v>
      </c>
      <c r="C154" s="432"/>
      <c r="D154" s="433"/>
      <c r="E154" s="488"/>
      <c r="F154" s="432"/>
      <c r="G154" s="488"/>
      <c r="H154" s="432">
        <v>0.15000000000000002</v>
      </c>
      <c r="I154" s="488">
        <v>0.15000000000000002</v>
      </c>
      <c r="J154" s="432"/>
      <c r="K154" s="488"/>
      <c r="L154" s="434">
        <v>0.15000000000000002</v>
      </c>
    </row>
    <row r="155" spans="1:12" x14ac:dyDescent="0.45">
      <c r="A155" s="491" t="s">
        <v>490</v>
      </c>
      <c r="B155" s="492"/>
      <c r="C155" s="493"/>
      <c r="D155" s="494"/>
      <c r="E155" s="437"/>
      <c r="F155" s="493"/>
      <c r="G155" s="437"/>
      <c r="H155" s="493">
        <v>0.5</v>
      </c>
      <c r="I155" s="437">
        <v>0.5</v>
      </c>
      <c r="J155" s="493"/>
      <c r="K155" s="437"/>
      <c r="L155" s="438">
        <v>0.5</v>
      </c>
    </row>
    <row r="156" spans="1:12" x14ac:dyDescent="0.45">
      <c r="A156" s="427" t="s">
        <v>569</v>
      </c>
      <c r="B156" s="427" t="s">
        <v>762</v>
      </c>
      <c r="C156" s="428"/>
      <c r="D156" s="429"/>
      <c r="E156" s="487"/>
      <c r="F156" s="428"/>
      <c r="G156" s="487"/>
      <c r="H156" s="428"/>
      <c r="I156" s="487"/>
      <c r="J156" s="428">
        <v>0.2</v>
      </c>
      <c r="K156" s="487">
        <v>0.2</v>
      </c>
      <c r="L156" s="430">
        <v>0.2</v>
      </c>
    </row>
    <row r="157" spans="1:12" x14ac:dyDescent="0.45">
      <c r="A157" s="491" t="s">
        <v>856</v>
      </c>
      <c r="B157" s="492"/>
      <c r="C157" s="493"/>
      <c r="D157" s="494"/>
      <c r="E157" s="437"/>
      <c r="F157" s="493"/>
      <c r="G157" s="437"/>
      <c r="H157" s="493"/>
      <c r="I157" s="437"/>
      <c r="J157" s="493">
        <v>0.2</v>
      </c>
      <c r="K157" s="437">
        <v>0.2</v>
      </c>
      <c r="L157" s="438">
        <v>0.2</v>
      </c>
    </row>
    <row r="158" spans="1:12" x14ac:dyDescent="0.45">
      <c r="A158" s="427" t="s">
        <v>678</v>
      </c>
      <c r="B158" s="427" t="s">
        <v>681</v>
      </c>
      <c r="C158" s="428"/>
      <c r="D158" s="429"/>
      <c r="E158" s="487"/>
      <c r="F158" s="428"/>
      <c r="G158" s="487"/>
      <c r="H158" s="428">
        <v>0.55000000000000004</v>
      </c>
      <c r="I158" s="487">
        <v>0.55000000000000004</v>
      </c>
      <c r="J158" s="428"/>
      <c r="K158" s="487"/>
      <c r="L158" s="430">
        <v>0.55000000000000004</v>
      </c>
    </row>
    <row r="159" spans="1:12" x14ac:dyDescent="0.45">
      <c r="A159" s="491" t="s">
        <v>857</v>
      </c>
      <c r="B159" s="492"/>
      <c r="C159" s="493"/>
      <c r="D159" s="494"/>
      <c r="E159" s="437"/>
      <c r="F159" s="493"/>
      <c r="G159" s="437"/>
      <c r="H159" s="493">
        <v>0.55000000000000004</v>
      </c>
      <c r="I159" s="437">
        <v>0.55000000000000004</v>
      </c>
      <c r="J159" s="493"/>
      <c r="K159" s="437"/>
      <c r="L159" s="438">
        <v>0.55000000000000004</v>
      </c>
    </row>
    <row r="160" spans="1:12" x14ac:dyDescent="0.25">
      <c r="A160" s="415" t="s">
        <v>8</v>
      </c>
      <c r="B160" s="416"/>
      <c r="C160" s="417">
        <v>0.5</v>
      </c>
      <c r="D160" s="418">
        <v>3.9</v>
      </c>
      <c r="E160" s="417">
        <v>4.4000000000000004</v>
      </c>
      <c r="F160" s="417">
        <v>3.6800000000000006</v>
      </c>
      <c r="G160" s="417">
        <v>3.6800000000000006</v>
      </c>
      <c r="H160" s="417">
        <v>7</v>
      </c>
      <c r="I160" s="417">
        <v>7</v>
      </c>
      <c r="J160" s="417">
        <v>19.855</v>
      </c>
      <c r="K160" s="417">
        <v>19.855</v>
      </c>
      <c r="L160" s="419">
        <v>34.934999999999988</v>
      </c>
    </row>
  </sheetData>
  <printOptions horizontalCentered="1"/>
  <pageMargins left="0.7" right="0.7" top="0.75" bottom="0.75" header="0.3" footer="0.3"/>
  <pageSetup orientation="landscape" r:id="rId2"/>
  <headerFooter>
    <oddHeader>&amp;C&amp;"Arial,Bold"&amp;14&amp;F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view="pageBreakPreview" zoomScale="90" zoomScaleNormal="80" zoomScaleSheetLayoutView="90" workbookViewId="0">
      <pane xSplit="3" ySplit="1" topLeftCell="D2" activePane="bottomRight" state="frozen"/>
      <selection pane="topRight" activeCell="C1" sqref="C1"/>
      <selection pane="bottomLeft" activeCell="A7" sqref="A7"/>
      <selection pane="bottomRight" activeCell="L17" sqref="L17"/>
    </sheetView>
  </sheetViews>
  <sheetFormatPr defaultRowHeight="12.5" outlineLevelRow="1" outlineLevelCol="1" x14ac:dyDescent="0.25"/>
  <cols>
    <col min="1" max="1" width="18.1796875" customWidth="1"/>
    <col min="2" max="2" width="13.54296875" customWidth="1" outlineLevel="1"/>
    <col min="3" max="3" width="11.54296875" style="35" customWidth="1"/>
    <col min="4" max="5" width="15.7265625" style="35" customWidth="1" outlineLevel="1"/>
    <col min="6" max="6" width="12.81640625" customWidth="1"/>
    <col min="7" max="7" width="13.26953125" customWidth="1" outlineLevel="1"/>
    <col min="8" max="8" width="13.81640625" customWidth="1"/>
    <col min="9" max="10" width="11.26953125" customWidth="1"/>
    <col min="11" max="11" width="12.453125" customWidth="1"/>
    <col min="12" max="12" width="11.1796875" customWidth="1"/>
    <col min="13" max="13" width="12.453125" customWidth="1"/>
    <col min="14" max="14" width="12.1796875" customWidth="1"/>
    <col min="15" max="15" width="11.26953125" customWidth="1"/>
    <col min="16" max="16" width="11.81640625" customWidth="1"/>
    <col min="17" max="17" width="12.453125" customWidth="1"/>
    <col min="18" max="18" width="10" customWidth="1"/>
    <col min="19" max="19" width="4.7265625" customWidth="1"/>
    <col min="20" max="20" width="7.453125" customWidth="1"/>
    <col min="21" max="42" width="12.54296875" customWidth="1"/>
    <col min="43" max="43" width="8.54296875" customWidth="1"/>
    <col min="44" max="65" width="12.54296875" customWidth="1"/>
    <col min="66" max="74" width="12.54296875" bestFit="1" customWidth="1"/>
    <col min="75" max="75" width="8.1796875" customWidth="1"/>
    <col min="76" max="76" width="6" customWidth="1"/>
    <col min="77" max="77" width="8.7265625" customWidth="1"/>
    <col min="78" max="78" width="11.26953125" customWidth="1"/>
    <col min="79" max="85" width="11.26953125" bestFit="1" customWidth="1"/>
    <col min="86" max="95" width="11.26953125" customWidth="1"/>
    <col min="96" max="96" width="8.453125" customWidth="1"/>
    <col min="97" max="107" width="7.453125" customWidth="1"/>
    <col min="108" max="108" width="8.453125" customWidth="1"/>
    <col min="109" max="109" width="5.7265625" customWidth="1"/>
    <col min="110" max="110" width="8.1796875" customWidth="1"/>
    <col min="111" max="114" width="6.54296875" customWidth="1"/>
    <col min="115" max="115" width="8" customWidth="1"/>
    <col min="116" max="116" width="12.453125" customWidth="1"/>
    <col min="117" max="117" width="7.1796875" customWidth="1"/>
    <col min="118" max="119" width="5.54296875" customWidth="1"/>
    <col min="120" max="120" width="8.453125" customWidth="1"/>
    <col min="121" max="121" width="5.26953125" customWidth="1"/>
    <col min="122" max="122" width="8" customWidth="1"/>
    <col min="123" max="123" width="8.1796875" customWidth="1"/>
    <col min="124" max="124" width="7.1796875" customWidth="1"/>
  </cols>
  <sheetData>
    <row r="1" spans="1:13" ht="58.5" customHeight="1" thickBot="1" x14ac:dyDescent="0.3">
      <c r="A1" s="87" t="s">
        <v>258</v>
      </c>
      <c r="B1" s="88" t="s">
        <v>252</v>
      </c>
      <c r="C1" s="89" t="s">
        <v>253</v>
      </c>
      <c r="D1" s="90" t="s">
        <v>256</v>
      </c>
      <c r="E1" s="88" t="s">
        <v>255</v>
      </c>
      <c r="F1" s="89" t="s">
        <v>254</v>
      </c>
      <c r="G1" s="90" t="s">
        <v>257</v>
      </c>
      <c r="H1" s="91" t="s">
        <v>8</v>
      </c>
    </row>
    <row r="2" spans="1:13" ht="18" x14ac:dyDescent="0.25">
      <c r="A2" s="98" t="s">
        <v>241</v>
      </c>
      <c r="B2" s="99">
        <v>35</v>
      </c>
      <c r="C2" s="100">
        <v>7.82</v>
      </c>
      <c r="D2" s="101">
        <f>(C2)/B2</f>
        <v>0.22342857142857145</v>
      </c>
      <c r="E2" s="102">
        <v>32</v>
      </c>
      <c r="F2" s="100">
        <v>7.0200000000000005</v>
      </c>
      <c r="G2" s="101">
        <f>(F2)/E2</f>
        <v>0.21937500000000001</v>
      </c>
      <c r="H2" s="103">
        <v>14.839999999999998</v>
      </c>
    </row>
    <row r="3" spans="1:13" ht="18" x14ac:dyDescent="0.25">
      <c r="A3" s="104" t="s">
        <v>242</v>
      </c>
      <c r="B3" s="527">
        <v>34</v>
      </c>
      <c r="C3" s="105">
        <v>6.9</v>
      </c>
      <c r="D3" s="531">
        <f>(C3+C4)/B3</f>
        <v>0.42823529411764705</v>
      </c>
      <c r="E3" s="529">
        <v>23</v>
      </c>
      <c r="F3" s="105">
        <v>2.5000000000000004</v>
      </c>
      <c r="G3" s="531">
        <f>(F3+F4)/E3</f>
        <v>0.3656521739130435</v>
      </c>
      <c r="H3" s="106">
        <v>9.4</v>
      </c>
    </row>
    <row r="4" spans="1:13" ht="18" x14ac:dyDescent="0.25">
      <c r="A4" s="104" t="s">
        <v>243</v>
      </c>
      <c r="B4" s="528"/>
      <c r="C4" s="105">
        <v>7.66</v>
      </c>
      <c r="D4" s="532"/>
      <c r="E4" s="530"/>
      <c r="F4" s="105">
        <v>5.91</v>
      </c>
      <c r="G4" s="532"/>
      <c r="H4" s="106">
        <v>13.570000000000002</v>
      </c>
    </row>
    <row r="5" spans="1:13" ht="18.5" thickBot="1" x14ac:dyDescent="0.3">
      <c r="A5" s="107" t="s">
        <v>260</v>
      </c>
      <c r="B5" s="108">
        <v>26</v>
      </c>
      <c r="C5" s="109">
        <v>7.6899999999999995</v>
      </c>
      <c r="D5" s="110">
        <f>(C5/0.55)/B5</f>
        <v>0.53776223776223775</v>
      </c>
      <c r="E5" s="111">
        <v>73</v>
      </c>
      <c r="F5" s="109">
        <v>15.535</v>
      </c>
      <c r="G5" s="110">
        <f>(F5/0.55)/E5</f>
        <v>0.38692403486924032</v>
      </c>
      <c r="H5" s="112">
        <v>23.225000000000001</v>
      </c>
    </row>
    <row r="6" spans="1:13" ht="18" hidden="1" outlineLevel="1" x14ac:dyDescent="0.4">
      <c r="A6" s="92" t="s">
        <v>245</v>
      </c>
      <c r="B6" s="93"/>
      <c r="C6" s="94">
        <v>1.8</v>
      </c>
      <c r="D6" s="95"/>
      <c r="E6" s="96"/>
      <c r="F6" s="94"/>
      <c r="G6" s="95"/>
      <c r="H6" s="97">
        <v>1.8</v>
      </c>
    </row>
    <row r="7" spans="1:13" ht="18" hidden="1" outlineLevel="1" x14ac:dyDescent="0.4">
      <c r="A7" s="76" t="s">
        <v>251</v>
      </c>
      <c r="B7" s="79"/>
      <c r="C7" s="75">
        <v>1.7250000000000001</v>
      </c>
      <c r="D7" s="78"/>
      <c r="E7" s="85"/>
      <c r="F7" s="75"/>
      <c r="G7" s="78"/>
      <c r="H7" s="83">
        <v>1.7250000000000001</v>
      </c>
    </row>
    <row r="8" spans="1:13" ht="31" hidden="1" outlineLevel="1" x14ac:dyDescent="0.4">
      <c r="A8" s="76" t="s">
        <v>246</v>
      </c>
      <c r="B8" s="79"/>
      <c r="C8" s="75">
        <v>7.85</v>
      </c>
      <c r="D8" s="78"/>
      <c r="E8" s="85"/>
      <c r="F8" s="75"/>
      <c r="G8" s="78"/>
      <c r="H8" s="83">
        <v>7.85</v>
      </c>
    </row>
    <row r="9" spans="1:13" ht="18" hidden="1" outlineLevel="1" x14ac:dyDescent="0.4">
      <c r="A9" s="76" t="s">
        <v>247</v>
      </c>
      <c r="B9" s="79"/>
      <c r="C9" s="75">
        <v>1.85</v>
      </c>
      <c r="D9" s="78"/>
      <c r="E9" s="85"/>
      <c r="F9" s="75"/>
      <c r="G9" s="78"/>
      <c r="H9" s="83">
        <v>1.85</v>
      </c>
    </row>
    <row r="10" spans="1:13" ht="18" hidden="1" outlineLevel="1" x14ac:dyDescent="0.4">
      <c r="A10" s="76" t="s">
        <v>248</v>
      </c>
      <c r="B10" s="79"/>
      <c r="C10" s="75">
        <v>3</v>
      </c>
      <c r="D10" s="78"/>
      <c r="E10" s="85"/>
      <c r="F10" s="75"/>
      <c r="G10" s="78"/>
      <c r="H10" s="83">
        <v>3</v>
      </c>
    </row>
    <row r="11" spans="1:13" ht="18" hidden="1" outlineLevel="1" x14ac:dyDescent="0.4">
      <c r="A11" s="76" t="s">
        <v>250</v>
      </c>
      <c r="B11" s="79"/>
      <c r="C11" s="75">
        <v>7.25</v>
      </c>
      <c r="D11" s="78"/>
      <c r="E11" s="85"/>
      <c r="F11" s="75">
        <v>2</v>
      </c>
      <c r="G11" s="78"/>
      <c r="H11" s="83">
        <v>9.25</v>
      </c>
    </row>
    <row r="12" spans="1:13" ht="18" hidden="1" outlineLevel="1" x14ac:dyDescent="0.4">
      <c r="A12" s="76" t="s">
        <v>249</v>
      </c>
      <c r="B12" s="79"/>
      <c r="C12" s="75">
        <v>3</v>
      </c>
      <c r="D12" s="78"/>
      <c r="E12" s="85"/>
      <c r="F12" s="75"/>
      <c r="G12" s="78"/>
      <c r="H12" s="83">
        <v>3</v>
      </c>
    </row>
    <row r="13" spans="1:13" ht="18.5" hidden="1" outlineLevel="1" thickBot="1" x14ac:dyDescent="0.45">
      <c r="A13" s="77" t="s">
        <v>8</v>
      </c>
      <c r="B13" s="80"/>
      <c r="C13" s="81">
        <v>56.545000000000002</v>
      </c>
      <c r="D13" s="82"/>
      <c r="E13" s="86"/>
      <c r="F13" s="81">
        <v>32.965000000000003</v>
      </c>
      <c r="G13" s="82"/>
      <c r="H13" s="84">
        <v>89.51</v>
      </c>
    </row>
    <row r="14" spans="1:13" ht="24.75" customHeight="1" collapsed="1" x14ac:dyDescent="0.25">
      <c r="A14" s="113" t="s">
        <v>267</v>
      </c>
      <c r="J14" s="1" t="s">
        <v>5</v>
      </c>
      <c r="K14" s="1" t="s">
        <v>41</v>
      </c>
      <c r="L14" s="8" t="s">
        <v>11</v>
      </c>
      <c r="M14" s="24" t="s">
        <v>8</v>
      </c>
    </row>
    <row r="15" spans="1:13" ht="24.75" customHeight="1" thickBot="1" x14ac:dyDescent="0.3">
      <c r="A15" s="113"/>
      <c r="J15" s="1"/>
      <c r="K15" s="1"/>
      <c r="L15" s="8"/>
      <c r="M15" s="24"/>
    </row>
    <row r="16" spans="1:13" ht="58.5" customHeight="1" thickBot="1" x14ac:dyDescent="0.3">
      <c r="A16" s="87" t="s">
        <v>268</v>
      </c>
      <c r="B16" s="88" t="s">
        <v>252</v>
      </c>
      <c r="C16" s="89" t="s">
        <v>253</v>
      </c>
      <c r="D16" s="90" t="s">
        <v>256</v>
      </c>
      <c r="E16" s="88" t="s">
        <v>255</v>
      </c>
      <c r="F16" s="89" t="s">
        <v>254</v>
      </c>
      <c r="G16" s="90" t="s">
        <v>257</v>
      </c>
      <c r="H16" s="91" t="s">
        <v>8</v>
      </c>
      <c r="J16" s="1" t="s">
        <v>13</v>
      </c>
      <c r="K16" s="26">
        <v>6.37</v>
      </c>
      <c r="L16" s="27">
        <v>6.9129999999999994</v>
      </c>
      <c r="M16" s="25">
        <v>13.282999999999999</v>
      </c>
    </row>
    <row r="17" spans="1:13" ht="18" x14ac:dyDescent="0.25">
      <c r="A17" s="98" t="s">
        <v>241</v>
      </c>
      <c r="B17" s="99">
        <v>33</v>
      </c>
      <c r="C17" s="100">
        <v>6.9129999999999994</v>
      </c>
      <c r="D17" s="101">
        <f>(C17)/B17</f>
        <v>0.20948484848484847</v>
      </c>
      <c r="E17" s="102">
        <v>33</v>
      </c>
      <c r="F17" s="100">
        <v>6.37</v>
      </c>
      <c r="G17" s="101">
        <f>(F17)/E17</f>
        <v>0.19303030303030302</v>
      </c>
      <c r="H17" s="103">
        <f>F17+C17</f>
        <v>13.282999999999999</v>
      </c>
      <c r="J17" s="9" t="s">
        <v>25</v>
      </c>
      <c r="K17" s="29">
        <v>4.34</v>
      </c>
      <c r="L17" s="30">
        <v>8.7809500000000007</v>
      </c>
      <c r="M17" s="31">
        <v>13.120950000000001</v>
      </c>
    </row>
    <row r="18" spans="1:13" ht="18" x14ac:dyDescent="0.25">
      <c r="A18" s="104" t="s">
        <v>242</v>
      </c>
      <c r="B18" s="527">
        <v>35</v>
      </c>
      <c r="C18" s="105">
        <v>8.7809500000000007</v>
      </c>
      <c r="D18" s="531">
        <f>(C18+C19)/B18</f>
        <v>0.43202714285714289</v>
      </c>
      <c r="E18" s="529">
        <v>24</v>
      </c>
      <c r="F18" s="105">
        <v>4.34</v>
      </c>
      <c r="G18" s="531">
        <f>(F18+F19)/E18</f>
        <v>0.39166666666666666</v>
      </c>
      <c r="H18" s="106">
        <f t="shared" ref="H18:H28" si="0">F18+C18</f>
        <v>13.120950000000001</v>
      </c>
      <c r="J18" s="9" t="s">
        <v>21</v>
      </c>
      <c r="K18" s="29">
        <v>5.0600000000000005</v>
      </c>
      <c r="L18" s="30">
        <v>6.34</v>
      </c>
      <c r="M18" s="31">
        <v>11.4</v>
      </c>
    </row>
    <row r="19" spans="1:13" ht="18" x14ac:dyDescent="0.25">
      <c r="A19" s="104" t="s">
        <v>243</v>
      </c>
      <c r="B19" s="528"/>
      <c r="C19" s="105">
        <v>6.34</v>
      </c>
      <c r="D19" s="532"/>
      <c r="E19" s="530"/>
      <c r="F19" s="105">
        <v>5.0600000000000005</v>
      </c>
      <c r="G19" s="532"/>
      <c r="H19" s="106">
        <f t="shared" si="0"/>
        <v>11.4</v>
      </c>
      <c r="J19" s="9" t="s">
        <v>73</v>
      </c>
      <c r="K19" s="29">
        <v>10.184999999999995</v>
      </c>
      <c r="L19" s="30">
        <v>5.6800000000000006</v>
      </c>
      <c r="M19" s="31">
        <v>15.864999999999995</v>
      </c>
    </row>
    <row r="20" spans="1:13" ht="18.5" thickBot="1" x14ac:dyDescent="0.3">
      <c r="A20" s="107" t="s">
        <v>260</v>
      </c>
      <c r="B20" s="108">
        <v>29</v>
      </c>
      <c r="C20" s="109">
        <v>5.6800000000000006</v>
      </c>
      <c r="D20" s="110">
        <f>(C20/0.55)/B20</f>
        <v>0.35611285266457682</v>
      </c>
      <c r="E20" s="111">
        <v>63</v>
      </c>
      <c r="F20" s="109">
        <v>10.184999999999995</v>
      </c>
      <c r="G20" s="110">
        <f>(F20/0.55)/E20</f>
        <v>0.29393939393939378</v>
      </c>
      <c r="H20" s="112">
        <f t="shared" si="0"/>
        <v>15.864999999999995</v>
      </c>
      <c r="J20" s="9" t="s">
        <v>37</v>
      </c>
      <c r="K20" s="29"/>
      <c r="L20" s="30">
        <v>2.625</v>
      </c>
      <c r="M20" s="31">
        <v>2.625</v>
      </c>
    </row>
    <row r="21" spans="1:13" ht="18" hidden="1" outlineLevel="1" x14ac:dyDescent="0.4">
      <c r="A21" s="92" t="s">
        <v>245</v>
      </c>
      <c r="B21" s="93"/>
      <c r="C21" s="94">
        <v>2.625</v>
      </c>
      <c r="D21" s="95"/>
      <c r="E21" s="96"/>
      <c r="F21" s="94"/>
      <c r="G21" s="95"/>
      <c r="H21" s="97">
        <f t="shared" si="0"/>
        <v>2.625</v>
      </c>
      <c r="J21" s="9" t="s">
        <v>38</v>
      </c>
      <c r="K21" s="29">
        <v>0</v>
      </c>
      <c r="L21" s="30">
        <v>3</v>
      </c>
      <c r="M21" s="31">
        <v>3</v>
      </c>
    </row>
    <row r="22" spans="1:13" ht="18" hidden="1" outlineLevel="1" x14ac:dyDescent="0.4">
      <c r="A22" s="76" t="s">
        <v>251</v>
      </c>
      <c r="B22" s="79"/>
      <c r="C22" s="75">
        <v>3</v>
      </c>
      <c r="D22" s="78"/>
      <c r="E22" s="85"/>
      <c r="F22" s="75"/>
      <c r="G22" s="78"/>
      <c r="H22" s="83">
        <f t="shared" si="0"/>
        <v>3</v>
      </c>
      <c r="J22" s="9" t="s">
        <v>87</v>
      </c>
      <c r="K22" s="29"/>
      <c r="L22" s="30">
        <v>2.25</v>
      </c>
      <c r="M22" s="31">
        <v>2.25</v>
      </c>
    </row>
    <row r="23" spans="1:13" ht="31" hidden="1" outlineLevel="1" x14ac:dyDescent="0.4">
      <c r="A23" s="76" t="s">
        <v>246</v>
      </c>
      <c r="B23" s="79"/>
      <c r="C23" s="75">
        <v>2.25</v>
      </c>
      <c r="D23" s="78"/>
      <c r="E23" s="85"/>
      <c r="F23" s="75"/>
      <c r="G23" s="78"/>
      <c r="H23" s="83">
        <f t="shared" si="0"/>
        <v>2.25</v>
      </c>
      <c r="J23" s="9" t="s">
        <v>65</v>
      </c>
      <c r="K23" s="29"/>
      <c r="L23" s="30">
        <v>3</v>
      </c>
      <c r="M23" s="31">
        <v>3</v>
      </c>
    </row>
    <row r="24" spans="1:13" ht="18" hidden="1" outlineLevel="1" x14ac:dyDescent="0.4">
      <c r="A24" s="76" t="s">
        <v>247</v>
      </c>
      <c r="B24" s="79"/>
      <c r="C24" s="75">
        <v>3</v>
      </c>
      <c r="D24" s="78"/>
      <c r="E24" s="85"/>
      <c r="F24" s="75"/>
      <c r="G24" s="78"/>
      <c r="H24" s="83">
        <f t="shared" si="0"/>
        <v>3</v>
      </c>
      <c r="J24" s="9" t="s">
        <v>67</v>
      </c>
      <c r="K24" s="29"/>
      <c r="L24" s="30">
        <v>4.25</v>
      </c>
      <c r="M24" s="31">
        <v>4.25</v>
      </c>
    </row>
    <row r="25" spans="1:13" ht="18" hidden="1" outlineLevel="1" x14ac:dyDescent="0.4">
      <c r="A25" s="76" t="s">
        <v>248</v>
      </c>
      <c r="B25" s="79"/>
      <c r="C25" s="75">
        <v>3</v>
      </c>
      <c r="D25" s="78"/>
      <c r="E25" s="85"/>
      <c r="F25" s="75"/>
      <c r="G25" s="78"/>
      <c r="H25" s="83">
        <f t="shared" si="0"/>
        <v>3</v>
      </c>
      <c r="J25" s="9" t="s">
        <v>68</v>
      </c>
      <c r="K25" s="29">
        <v>2</v>
      </c>
      <c r="L25" s="30">
        <v>6.5650000000000004</v>
      </c>
      <c r="M25" s="31">
        <v>8.5650000000000013</v>
      </c>
    </row>
    <row r="26" spans="1:13" ht="18" hidden="1" outlineLevel="1" x14ac:dyDescent="0.4">
      <c r="A26" s="76" t="s">
        <v>250</v>
      </c>
      <c r="B26" s="79"/>
      <c r="C26" s="75">
        <v>6.5650000000000004</v>
      </c>
      <c r="D26" s="78"/>
      <c r="E26" s="85"/>
      <c r="F26" s="75">
        <v>2</v>
      </c>
      <c r="G26" s="78"/>
      <c r="H26" s="83">
        <f t="shared" si="0"/>
        <v>8.5650000000000013</v>
      </c>
      <c r="J26" s="9" t="s">
        <v>235</v>
      </c>
      <c r="K26" s="29"/>
      <c r="L26" s="30">
        <v>3</v>
      </c>
      <c r="M26" s="31">
        <v>3</v>
      </c>
    </row>
    <row r="27" spans="1:13" ht="18" hidden="1" outlineLevel="1" x14ac:dyDescent="0.4">
      <c r="A27" s="76" t="s">
        <v>249</v>
      </c>
      <c r="B27" s="79"/>
      <c r="C27" s="75">
        <v>4.25</v>
      </c>
      <c r="D27" s="78"/>
      <c r="E27" s="85"/>
      <c r="F27" s="75"/>
      <c r="G27" s="78"/>
      <c r="H27" s="83">
        <f t="shared" si="0"/>
        <v>4.25</v>
      </c>
      <c r="J27" s="23" t="s">
        <v>8</v>
      </c>
      <c r="K27" s="32">
        <v>27.954999999999998</v>
      </c>
      <c r="L27" s="33">
        <v>52.403949999999995</v>
      </c>
      <c r="M27" s="34">
        <v>80.358949999999993</v>
      </c>
    </row>
    <row r="28" spans="1:13" ht="18.5" hidden="1" outlineLevel="1" thickBot="1" x14ac:dyDescent="0.45">
      <c r="A28" s="77" t="s">
        <v>8</v>
      </c>
      <c r="B28" s="80"/>
      <c r="C28" s="81">
        <f>SUM(C17:C27)</f>
        <v>52.403949999999995</v>
      </c>
      <c r="D28" s="82"/>
      <c r="E28" s="86"/>
      <c r="F28" s="81">
        <f>SUM(F17:F27)</f>
        <v>27.954999999999998</v>
      </c>
      <c r="G28" s="82"/>
      <c r="H28" s="84">
        <f t="shared" si="0"/>
        <v>80.358949999999993</v>
      </c>
    </row>
    <row r="29" spans="1:13" ht="25.5" customHeight="1" collapsed="1" x14ac:dyDescent="0.25">
      <c r="A29" s="113" t="s">
        <v>267</v>
      </c>
    </row>
    <row r="31" spans="1:13" ht="13" thickBot="1" x14ac:dyDescent="0.3"/>
    <row r="32" spans="1:13" ht="58.5" customHeight="1" thickBot="1" x14ac:dyDescent="0.3">
      <c r="A32" s="87" t="s">
        <v>259</v>
      </c>
      <c r="B32" s="88" t="s">
        <v>252</v>
      </c>
      <c r="C32" s="89" t="s">
        <v>253</v>
      </c>
      <c r="D32" s="90" t="s">
        <v>256</v>
      </c>
      <c r="E32" s="88" t="s">
        <v>255</v>
      </c>
      <c r="F32" s="89" t="s">
        <v>254</v>
      </c>
      <c r="G32" s="90" t="s">
        <v>257</v>
      </c>
      <c r="H32" s="91" t="s">
        <v>8</v>
      </c>
    </row>
    <row r="33" spans="1:8" ht="18" x14ac:dyDescent="0.25">
      <c r="A33" s="98" t="s">
        <v>241</v>
      </c>
      <c r="B33" s="99">
        <v>32</v>
      </c>
      <c r="C33" s="100">
        <v>6.3630000000000013</v>
      </c>
      <c r="D33" s="101">
        <f>(C33)/B33</f>
        <v>0.19884375000000004</v>
      </c>
      <c r="E33" s="102">
        <v>34</v>
      </c>
      <c r="F33" s="100">
        <v>6.47</v>
      </c>
      <c r="G33" s="101">
        <f>(F33)/E33</f>
        <v>0.19029411764705881</v>
      </c>
      <c r="H33" s="103">
        <f>F33+C33</f>
        <v>12.833000000000002</v>
      </c>
    </row>
    <row r="34" spans="1:8" ht="18" x14ac:dyDescent="0.25">
      <c r="A34" s="104" t="s">
        <v>242</v>
      </c>
      <c r="B34" s="527">
        <v>36</v>
      </c>
      <c r="C34" s="105">
        <v>8.7809500000000007</v>
      </c>
      <c r="D34" s="531">
        <f>(C34+C35)/B34</f>
        <v>0.43613750000000001</v>
      </c>
      <c r="E34" s="529">
        <v>25</v>
      </c>
      <c r="F34" s="105">
        <v>4.49</v>
      </c>
      <c r="G34" s="531">
        <f>(F34+F35)/E34</f>
        <v>0.39200000000000002</v>
      </c>
      <c r="H34" s="106">
        <f t="shared" ref="H34:H44" si="1">F34+C34</f>
        <v>13.270950000000001</v>
      </c>
    </row>
    <row r="35" spans="1:8" ht="18" x14ac:dyDescent="0.25">
      <c r="A35" s="104" t="s">
        <v>243</v>
      </c>
      <c r="B35" s="528"/>
      <c r="C35" s="105">
        <v>6.92</v>
      </c>
      <c r="D35" s="532"/>
      <c r="E35" s="530"/>
      <c r="F35" s="105">
        <v>5.3100000000000014</v>
      </c>
      <c r="G35" s="532"/>
      <c r="H35" s="106">
        <f t="shared" si="1"/>
        <v>12.23</v>
      </c>
    </row>
    <row r="36" spans="1:8" ht="18.5" thickBot="1" x14ac:dyDescent="0.3">
      <c r="A36" s="107" t="s">
        <v>260</v>
      </c>
      <c r="B36" s="108">
        <v>29</v>
      </c>
      <c r="C36" s="109">
        <v>5.6800000000000006</v>
      </c>
      <c r="D36" s="110">
        <f>(C36/0.55)/B36</f>
        <v>0.35611285266457682</v>
      </c>
      <c r="E36" s="111">
        <v>64</v>
      </c>
      <c r="F36" s="109">
        <v>10.084999999999996</v>
      </c>
      <c r="G36" s="110">
        <f>(F36/0.55)/E36</f>
        <v>0.28650568181818165</v>
      </c>
      <c r="H36" s="112">
        <f t="shared" si="1"/>
        <v>15.764999999999997</v>
      </c>
    </row>
    <row r="37" spans="1:8" ht="18" hidden="1" outlineLevel="1" x14ac:dyDescent="0.4">
      <c r="A37" s="92" t="s">
        <v>245</v>
      </c>
      <c r="B37" s="93"/>
      <c r="C37" s="94">
        <v>2.625</v>
      </c>
      <c r="D37" s="95"/>
      <c r="E37" s="96"/>
      <c r="F37" s="94"/>
      <c r="G37" s="95"/>
      <c r="H37" s="97">
        <f t="shared" si="1"/>
        <v>2.625</v>
      </c>
    </row>
    <row r="38" spans="1:8" ht="18" hidden="1" outlineLevel="1" x14ac:dyDescent="0.4">
      <c r="A38" s="76" t="s">
        <v>251</v>
      </c>
      <c r="B38" s="79"/>
      <c r="C38" s="75">
        <v>3</v>
      </c>
      <c r="D38" s="78"/>
      <c r="E38" s="85"/>
      <c r="F38" s="75"/>
      <c r="G38" s="78"/>
      <c r="H38" s="83">
        <f t="shared" si="1"/>
        <v>3</v>
      </c>
    </row>
    <row r="39" spans="1:8" ht="31" hidden="1" outlineLevel="1" x14ac:dyDescent="0.4">
      <c r="A39" s="76" t="s">
        <v>246</v>
      </c>
      <c r="B39" s="79"/>
      <c r="C39" s="75">
        <v>2.25</v>
      </c>
      <c r="D39" s="78"/>
      <c r="E39" s="85"/>
      <c r="F39" s="75"/>
      <c r="G39" s="78"/>
      <c r="H39" s="83">
        <f t="shared" si="1"/>
        <v>2.25</v>
      </c>
    </row>
    <row r="40" spans="1:8" ht="18" hidden="1" outlineLevel="1" x14ac:dyDescent="0.4">
      <c r="A40" s="76" t="s">
        <v>247</v>
      </c>
      <c r="B40" s="79"/>
      <c r="C40" s="75">
        <v>3</v>
      </c>
      <c r="D40" s="78"/>
      <c r="E40" s="85"/>
      <c r="F40" s="75"/>
      <c r="G40" s="78"/>
      <c r="H40" s="83">
        <f t="shared" si="1"/>
        <v>3</v>
      </c>
    </row>
    <row r="41" spans="1:8" ht="18" hidden="1" outlineLevel="1" x14ac:dyDescent="0.4">
      <c r="A41" s="76" t="s">
        <v>248</v>
      </c>
      <c r="B41" s="79"/>
      <c r="C41" s="75">
        <v>3</v>
      </c>
      <c r="D41" s="78"/>
      <c r="E41" s="85"/>
      <c r="F41" s="75"/>
      <c r="G41" s="78"/>
      <c r="H41" s="83">
        <f t="shared" si="1"/>
        <v>3</v>
      </c>
    </row>
    <row r="42" spans="1:8" ht="18" hidden="1" outlineLevel="1" x14ac:dyDescent="0.4">
      <c r="A42" s="76" t="s">
        <v>250</v>
      </c>
      <c r="B42" s="79"/>
      <c r="C42" s="75">
        <v>6.5650000000000004</v>
      </c>
      <c r="D42" s="78"/>
      <c r="E42" s="85"/>
      <c r="F42" s="75">
        <v>2</v>
      </c>
      <c r="G42" s="78"/>
      <c r="H42" s="83">
        <f t="shared" si="1"/>
        <v>8.5650000000000013</v>
      </c>
    </row>
    <row r="43" spans="1:8" ht="18" hidden="1" outlineLevel="1" x14ac:dyDescent="0.4">
      <c r="A43" s="76" t="s">
        <v>249</v>
      </c>
      <c r="B43" s="79"/>
      <c r="C43" s="75">
        <v>4.25</v>
      </c>
      <c r="D43" s="78"/>
      <c r="E43" s="85"/>
      <c r="F43" s="75"/>
      <c r="G43" s="78"/>
      <c r="H43" s="83">
        <f t="shared" si="1"/>
        <v>4.25</v>
      </c>
    </row>
    <row r="44" spans="1:8" ht="18.5" hidden="1" outlineLevel="1" thickBot="1" x14ac:dyDescent="0.45">
      <c r="A44" s="77" t="s">
        <v>8</v>
      </c>
      <c r="B44" s="80"/>
      <c r="C44" s="81">
        <f>SUM(C33:C43)</f>
        <v>52.433949999999996</v>
      </c>
      <c r="D44" s="82"/>
      <c r="E44" s="86"/>
      <c r="F44" s="81">
        <f>SUM(F33:F43)</f>
        <v>28.354999999999997</v>
      </c>
      <c r="G44" s="82"/>
      <c r="H44" s="84">
        <f t="shared" si="1"/>
        <v>80.78895</v>
      </c>
    </row>
    <row r="45" spans="1:8" ht="25.5" customHeight="1" collapsed="1" x14ac:dyDescent="0.25">
      <c r="A45" s="113" t="s">
        <v>267</v>
      </c>
    </row>
  </sheetData>
  <mergeCells count="12">
    <mergeCell ref="B3:B4"/>
    <mergeCell ref="E3:E4"/>
    <mergeCell ref="D3:D4"/>
    <mergeCell ref="G3:G4"/>
    <mergeCell ref="B34:B35"/>
    <mergeCell ref="D34:D35"/>
    <mergeCell ref="E34:E35"/>
    <mergeCell ref="G34:G35"/>
    <mergeCell ref="B18:B19"/>
    <mergeCell ref="D18:D19"/>
    <mergeCell ref="E18:E19"/>
    <mergeCell ref="G18:G19"/>
  </mergeCells>
  <printOptions horizontalCentered="1"/>
  <pageMargins left="0" right="0" top="0.75" bottom="0.75" header="0.3" footer="0.3"/>
  <pageSetup scale="98" orientation="landscape" r:id="rId1"/>
  <headerFooter>
    <oddHeader>&amp;C&amp;"Arial,Bold"&amp;14&amp;F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S48"/>
  <sheetViews>
    <sheetView view="pageBreakPreview" zoomScale="90" zoomScaleNormal="80" zoomScaleSheetLayoutView="90" workbookViewId="0">
      <pane xSplit="3" ySplit="6" topLeftCell="H10" activePane="bottomRight" state="frozen"/>
      <selection pane="topRight" activeCell="C1" sqref="C1"/>
      <selection pane="bottomLeft" activeCell="A7" sqref="A7"/>
      <selection pane="bottomRight" activeCell="P9" sqref="P9"/>
    </sheetView>
  </sheetViews>
  <sheetFormatPr defaultRowHeight="12.5" outlineLevelRow="1" x14ac:dyDescent="0.25"/>
  <cols>
    <col min="1" max="1" width="25.81640625" customWidth="1"/>
    <col min="2" max="2" width="25.81640625" hidden="1" customWidth="1"/>
    <col min="3" max="3" width="15.7265625" style="35" customWidth="1"/>
    <col min="4" max="4" width="15.7265625" style="35" hidden="1" customWidth="1"/>
    <col min="5" max="5" width="13.26953125" customWidth="1"/>
    <col min="6" max="6" width="13.81640625" customWidth="1"/>
    <col min="7" max="8" width="11.26953125" customWidth="1"/>
    <col min="9" max="9" width="12.453125" customWidth="1"/>
    <col min="10" max="10" width="11.1796875" customWidth="1"/>
    <col min="11" max="11" width="12.453125" customWidth="1"/>
    <col min="12" max="12" width="12.1796875" customWidth="1"/>
    <col min="13" max="13" width="11.26953125" customWidth="1"/>
    <col min="14" max="14" width="11.81640625" customWidth="1"/>
    <col min="15" max="15" width="12.453125" customWidth="1"/>
    <col min="16" max="16" width="10" customWidth="1"/>
    <col min="17" max="17" width="4.7265625" customWidth="1"/>
    <col min="18" max="18" width="7.453125" customWidth="1"/>
    <col min="19" max="40" width="12.54296875" customWidth="1"/>
    <col min="41" max="41" width="8.54296875" customWidth="1"/>
    <col min="42" max="63" width="12.54296875" customWidth="1"/>
    <col min="64" max="72" width="12.54296875" bestFit="1" customWidth="1"/>
    <col min="73" max="73" width="8.1796875" customWidth="1"/>
    <col min="74" max="74" width="6" customWidth="1"/>
    <col min="75" max="75" width="8.7265625" customWidth="1"/>
    <col min="76" max="76" width="11.26953125" customWidth="1"/>
    <col min="77" max="83" width="11.26953125" bestFit="1" customWidth="1"/>
    <col min="84" max="93" width="11.26953125" customWidth="1"/>
    <col min="94" max="94" width="8.453125" customWidth="1"/>
    <col min="95" max="105" width="7.453125" customWidth="1"/>
    <col min="106" max="106" width="8.453125" customWidth="1"/>
    <col min="107" max="107" width="5.7265625" customWidth="1"/>
    <col min="108" max="108" width="8.1796875" customWidth="1"/>
    <col min="109" max="112" width="6.54296875" customWidth="1"/>
    <col min="113" max="113" width="8" customWidth="1"/>
    <col min="114" max="114" width="12.453125" customWidth="1"/>
    <col min="115" max="115" width="7.1796875" customWidth="1"/>
    <col min="116" max="117" width="5.54296875" customWidth="1"/>
    <col min="118" max="118" width="8.453125" customWidth="1"/>
    <col min="119" max="119" width="5.26953125" customWidth="1"/>
    <col min="120" max="120" width="8" customWidth="1"/>
    <col min="121" max="121" width="8.1796875" customWidth="1"/>
    <col min="122" max="122" width="7.1796875" customWidth="1"/>
  </cols>
  <sheetData>
    <row r="3" spans="1:19" x14ac:dyDescent="0.25">
      <c r="A3" s="28" t="s">
        <v>7</v>
      </c>
      <c r="B3" s="28"/>
      <c r="C3" s="36" t="s">
        <v>227</v>
      </c>
      <c r="D3" s="37"/>
    </row>
    <row r="5" spans="1:19" x14ac:dyDescent="0.25">
      <c r="A5" s="1" t="s">
        <v>168</v>
      </c>
      <c r="B5" s="8"/>
      <c r="C5" s="2"/>
      <c r="D5" s="8"/>
      <c r="E5" s="39" t="s">
        <v>5</v>
      </c>
      <c r="F5" s="2"/>
      <c r="G5" s="2"/>
      <c r="H5" s="2"/>
      <c r="I5" s="2"/>
      <c r="J5" s="2"/>
      <c r="K5" s="2"/>
      <c r="L5" s="2"/>
      <c r="M5" s="2"/>
      <c r="N5" s="2"/>
      <c r="O5" s="2"/>
      <c r="P5" s="3"/>
    </row>
    <row r="6" spans="1:19" ht="36" customHeight="1" x14ac:dyDescent="0.3">
      <c r="A6" s="56" t="s">
        <v>3</v>
      </c>
      <c r="B6" s="56"/>
      <c r="C6" s="56" t="s">
        <v>4</v>
      </c>
      <c r="D6" s="69"/>
      <c r="E6" s="57" t="s">
        <v>241</v>
      </c>
      <c r="F6" s="58" t="s">
        <v>242</v>
      </c>
      <c r="G6" s="58" t="s">
        <v>243</v>
      </c>
      <c r="H6" s="58" t="s">
        <v>244</v>
      </c>
      <c r="I6" s="58" t="s">
        <v>245</v>
      </c>
      <c r="J6" s="58" t="s">
        <v>251</v>
      </c>
      <c r="K6" s="58" t="s">
        <v>246</v>
      </c>
      <c r="L6" s="58" t="s">
        <v>247</v>
      </c>
      <c r="M6" s="58" t="s">
        <v>248</v>
      </c>
      <c r="N6" s="58" t="s">
        <v>250</v>
      </c>
      <c r="O6" s="58" t="s">
        <v>249</v>
      </c>
      <c r="P6" s="59" t="s">
        <v>8</v>
      </c>
      <c r="Q6" s="38"/>
      <c r="R6" s="38"/>
      <c r="S6" s="5"/>
    </row>
    <row r="7" spans="1:19" ht="16.5" outlineLevel="1" x14ac:dyDescent="0.35">
      <c r="A7" s="60" t="s">
        <v>11</v>
      </c>
      <c r="B7" s="60"/>
      <c r="C7" s="61" t="s">
        <v>95</v>
      </c>
      <c r="D7" s="70"/>
      <c r="E7" s="44">
        <v>1.4999999999999999E-2</v>
      </c>
      <c r="F7" s="45"/>
      <c r="G7" s="45"/>
      <c r="H7" s="45"/>
      <c r="I7" s="45"/>
      <c r="J7" s="45"/>
      <c r="K7" s="45"/>
      <c r="L7" s="45"/>
      <c r="M7" s="45"/>
      <c r="N7" s="45"/>
      <c r="O7" s="45"/>
      <c r="P7" s="46">
        <v>1.4999999999999999E-2</v>
      </c>
    </row>
    <row r="8" spans="1:19" ht="16.5" outlineLevel="1" x14ac:dyDescent="0.35">
      <c r="A8" s="62"/>
      <c r="B8" s="64"/>
      <c r="C8" s="63" t="s">
        <v>12</v>
      </c>
      <c r="D8" s="71"/>
      <c r="E8" s="47">
        <v>0.25</v>
      </c>
      <c r="F8" s="48"/>
      <c r="G8" s="48"/>
      <c r="H8" s="48">
        <v>0.23</v>
      </c>
      <c r="I8" s="48"/>
      <c r="J8" s="48"/>
      <c r="K8" s="48"/>
      <c r="L8" s="48"/>
      <c r="M8" s="48"/>
      <c r="N8" s="48"/>
      <c r="O8" s="48"/>
      <c r="P8" s="49">
        <v>0.48</v>
      </c>
    </row>
    <row r="9" spans="1:19" ht="16.5" outlineLevel="1" x14ac:dyDescent="0.35">
      <c r="A9" s="62"/>
      <c r="B9" s="64"/>
      <c r="C9" s="63" t="s">
        <v>13</v>
      </c>
      <c r="D9" s="71"/>
      <c r="E9" s="47"/>
      <c r="F9" s="48"/>
      <c r="G9" s="48">
        <v>0.1</v>
      </c>
      <c r="H9" s="48"/>
      <c r="I9" s="48"/>
      <c r="J9" s="48"/>
      <c r="K9" s="48"/>
      <c r="L9" s="48"/>
      <c r="M9" s="48"/>
      <c r="N9" s="48"/>
      <c r="O9" s="48"/>
      <c r="P9" s="49">
        <v>0.1</v>
      </c>
    </row>
    <row r="10" spans="1:19" ht="16.5" outlineLevel="1" x14ac:dyDescent="0.35">
      <c r="A10" s="62"/>
      <c r="B10" s="64"/>
      <c r="C10" s="63" t="s">
        <v>61</v>
      </c>
      <c r="D10" s="71"/>
      <c r="E10" s="47">
        <v>0.12000000000000001</v>
      </c>
      <c r="F10" s="48"/>
      <c r="G10" s="48"/>
      <c r="H10" s="48"/>
      <c r="I10" s="48"/>
      <c r="J10" s="48"/>
      <c r="K10" s="48"/>
      <c r="L10" s="48"/>
      <c r="M10" s="48"/>
      <c r="N10" s="48"/>
      <c r="O10" s="48"/>
      <c r="P10" s="49">
        <v>0.12000000000000001</v>
      </c>
    </row>
    <row r="11" spans="1:19" ht="16.5" outlineLevel="1" x14ac:dyDescent="0.35">
      <c r="A11" s="62"/>
      <c r="B11" s="64"/>
      <c r="C11" s="63" t="s">
        <v>15</v>
      </c>
      <c r="D11" s="71"/>
      <c r="E11" s="47">
        <v>0.5</v>
      </c>
      <c r="F11" s="48"/>
      <c r="G11" s="48">
        <v>0.89000000000000012</v>
      </c>
      <c r="H11" s="48">
        <v>0.8</v>
      </c>
      <c r="I11" s="48"/>
      <c r="J11" s="48"/>
      <c r="K11" s="48"/>
      <c r="L11" s="48">
        <v>0.15</v>
      </c>
      <c r="M11" s="48"/>
      <c r="N11" s="48"/>
      <c r="O11" s="48"/>
      <c r="P11" s="49">
        <v>2.3400000000000003</v>
      </c>
    </row>
    <row r="12" spans="1:19" ht="16.5" outlineLevel="1" x14ac:dyDescent="0.35">
      <c r="A12" s="62"/>
      <c r="B12" s="64"/>
      <c r="C12" s="63" t="s">
        <v>75</v>
      </c>
      <c r="D12" s="71"/>
      <c r="E12" s="47"/>
      <c r="F12" s="48"/>
      <c r="G12" s="48">
        <v>0.52</v>
      </c>
      <c r="H12" s="48"/>
      <c r="I12" s="48"/>
      <c r="J12" s="48"/>
      <c r="K12" s="48"/>
      <c r="L12" s="48"/>
      <c r="M12" s="48"/>
      <c r="N12" s="48"/>
      <c r="O12" s="48"/>
      <c r="P12" s="49">
        <v>0.52</v>
      </c>
    </row>
    <row r="13" spans="1:19" ht="16.5" outlineLevel="1" x14ac:dyDescent="0.35">
      <c r="A13" s="62"/>
      <c r="B13" s="64"/>
      <c r="C13" s="63" t="s">
        <v>18</v>
      </c>
      <c r="D13" s="71"/>
      <c r="E13" s="47">
        <v>0.90000000000000013</v>
      </c>
      <c r="F13" s="48"/>
      <c r="G13" s="48">
        <v>1.1400000000000001</v>
      </c>
      <c r="H13" s="48">
        <v>0.53</v>
      </c>
      <c r="I13" s="48"/>
      <c r="J13" s="48"/>
      <c r="K13" s="48"/>
      <c r="L13" s="48"/>
      <c r="M13" s="48"/>
      <c r="N13" s="48"/>
      <c r="O13" s="48"/>
      <c r="P13" s="49">
        <v>2.5700000000000003</v>
      </c>
    </row>
    <row r="14" spans="1:19" ht="16.5" outlineLevel="1" x14ac:dyDescent="0.35">
      <c r="A14" s="62"/>
      <c r="B14" s="64"/>
      <c r="C14" s="64" t="s">
        <v>240</v>
      </c>
      <c r="D14" s="72"/>
      <c r="E14" s="47">
        <v>0.4</v>
      </c>
      <c r="F14" s="48"/>
      <c r="G14" s="48">
        <v>0.4</v>
      </c>
      <c r="H14" s="48">
        <v>0.25</v>
      </c>
      <c r="I14" s="48"/>
      <c r="J14" s="48"/>
      <c r="K14" s="48"/>
      <c r="L14" s="48"/>
      <c r="M14" s="48"/>
      <c r="N14" s="48"/>
      <c r="O14" s="48"/>
      <c r="P14" s="49">
        <v>1.05</v>
      </c>
    </row>
    <row r="15" spans="1:19" ht="16.5" outlineLevel="1" x14ac:dyDescent="0.35">
      <c r="A15" s="62"/>
      <c r="B15" s="64"/>
      <c r="C15" s="63" t="s">
        <v>98</v>
      </c>
      <c r="D15" s="71"/>
      <c r="E15" s="47">
        <v>0.61499999999999999</v>
      </c>
      <c r="F15" s="48">
        <v>0.3</v>
      </c>
      <c r="G15" s="48"/>
      <c r="H15" s="48"/>
      <c r="I15" s="48"/>
      <c r="J15" s="48"/>
      <c r="K15" s="48"/>
      <c r="L15" s="48"/>
      <c r="M15" s="48"/>
      <c r="N15" s="48"/>
      <c r="O15" s="48"/>
      <c r="P15" s="49">
        <v>0.91500000000000004</v>
      </c>
    </row>
    <row r="16" spans="1:19" ht="16.5" outlineLevel="1" x14ac:dyDescent="0.35">
      <c r="A16" s="62"/>
      <c r="B16" s="64"/>
      <c r="C16" s="63" t="s">
        <v>101</v>
      </c>
      <c r="D16" s="71"/>
      <c r="E16" s="47">
        <v>0.75</v>
      </c>
      <c r="F16" s="48"/>
      <c r="G16" s="48"/>
      <c r="H16" s="48">
        <v>0.89</v>
      </c>
      <c r="I16" s="48"/>
      <c r="J16" s="48"/>
      <c r="K16" s="48"/>
      <c r="L16" s="48"/>
      <c r="M16" s="48"/>
      <c r="N16" s="48"/>
      <c r="O16" s="48"/>
      <c r="P16" s="49">
        <v>1.6400000000000001</v>
      </c>
    </row>
    <row r="17" spans="1:16" ht="16.5" outlineLevel="1" x14ac:dyDescent="0.35">
      <c r="A17" s="62"/>
      <c r="B17" s="64"/>
      <c r="C17" s="63" t="s">
        <v>102</v>
      </c>
      <c r="D17" s="71"/>
      <c r="E17" s="47">
        <v>0.32</v>
      </c>
      <c r="F17" s="48"/>
      <c r="G17" s="48"/>
      <c r="H17" s="48"/>
      <c r="I17" s="48"/>
      <c r="J17" s="48"/>
      <c r="K17" s="48"/>
      <c r="L17" s="48"/>
      <c r="M17" s="48"/>
      <c r="N17" s="48"/>
      <c r="O17" s="48"/>
      <c r="P17" s="49">
        <v>0.32</v>
      </c>
    </row>
    <row r="18" spans="1:16" ht="16.5" outlineLevel="1" x14ac:dyDescent="0.35">
      <c r="A18" s="62"/>
      <c r="B18" s="64"/>
      <c r="C18" s="63" t="s">
        <v>22</v>
      </c>
      <c r="D18" s="71"/>
      <c r="E18" s="47">
        <v>0.1</v>
      </c>
      <c r="F18" s="48">
        <v>1.35</v>
      </c>
      <c r="G18" s="48"/>
      <c r="H18" s="48">
        <v>0.2</v>
      </c>
      <c r="I18" s="48"/>
      <c r="J18" s="48"/>
      <c r="K18" s="48"/>
      <c r="L18" s="48"/>
      <c r="M18" s="48"/>
      <c r="N18" s="48"/>
      <c r="O18" s="48"/>
      <c r="P18" s="49">
        <v>1.6500000000000001</v>
      </c>
    </row>
    <row r="19" spans="1:16" ht="16.5" outlineLevel="1" x14ac:dyDescent="0.35">
      <c r="A19" s="62"/>
      <c r="B19" s="64"/>
      <c r="C19" s="63" t="s">
        <v>104</v>
      </c>
      <c r="D19" s="71"/>
      <c r="E19" s="47"/>
      <c r="F19" s="48"/>
      <c r="G19" s="48">
        <v>0.01</v>
      </c>
      <c r="H19" s="48">
        <v>0.01</v>
      </c>
      <c r="I19" s="48"/>
      <c r="J19" s="48"/>
      <c r="K19" s="48"/>
      <c r="L19" s="48"/>
      <c r="M19" s="48"/>
      <c r="N19" s="48"/>
      <c r="O19" s="48"/>
      <c r="P19" s="49">
        <v>0.02</v>
      </c>
    </row>
    <row r="20" spans="1:16" ht="16.5" outlineLevel="1" x14ac:dyDescent="0.35">
      <c r="A20" s="62"/>
      <c r="B20" s="64"/>
      <c r="C20" s="63" t="s">
        <v>27</v>
      </c>
      <c r="D20" s="71"/>
      <c r="E20" s="47">
        <v>0.45000000000000007</v>
      </c>
      <c r="F20" s="48">
        <v>1</v>
      </c>
      <c r="G20" s="48">
        <v>1.7</v>
      </c>
      <c r="H20" s="48">
        <v>0.3</v>
      </c>
      <c r="I20" s="48"/>
      <c r="J20" s="48"/>
      <c r="K20" s="48"/>
      <c r="L20" s="48"/>
      <c r="M20" s="48"/>
      <c r="N20" s="48"/>
      <c r="O20" s="48"/>
      <c r="P20" s="49">
        <v>3.45</v>
      </c>
    </row>
    <row r="21" spans="1:16" ht="16.5" outlineLevel="1" x14ac:dyDescent="0.35">
      <c r="A21" s="62"/>
      <c r="B21" s="64"/>
      <c r="C21" s="63" t="s">
        <v>29</v>
      </c>
      <c r="D21" s="71"/>
      <c r="E21" s="47">
        <v>0.79999999999999993</v>
      </c>
      <c r="F21" s="48">
        <v>0.75</v>
      </c>
      <c r="G21" s="48">
        <v>0.63</v>
      </c>
      <c r="H21" s="48">
        <v>2.0099999999999998</v>
      </c>
      <c r="I21" s="48"/>
      <c r="J21" s="48"/>
      <c r="K21" s="48">
        <v>2.2999999999999998</v>
      </c>
      <c r="L21" s="48"/>
      <c r="M21" s="48"/>
      <c r="N21" s="48">
        <v>0.25</v>
      </c>
      <c r="O21" s="48"/>
      <c r="P21" s="49">
        <v>6.7399999999999993</v>
      </c>
    </row>
    <row r="22" spans="1:16" ht="16.5" outlineLevel="1" x14ac:dyDescent="0.35">
      <c r="A22" s="62"/>
      <c r="B22" s="64"/>
      <c r="C22" s="63" t="s">
        <v>33</v>
      </c>
      <c r="D22" s="71"/>
      <c r="E22" s="47">
        <v>1.825</v>
      </c>
      <c r="F22" s="48">
        <v>3.5</v>
      </c>
      <c r="G22" s="48">
        <v>2.27</v>
      </c>
      <c r="H22" s="48">
        <v>2.4700000000000002</v>
      </c>
      <c r="I22" s="48">
        <v>1.8</v>
      </c>
      <c r="J22" s="48">
        <v>1.625</v>
      </c>
      <c r="K22" s="48">
        <v>5.55</v>
      </c>
      <c r="L22" s="48">
        <v>1.7000000000000002</v>
      </c>
      <c r="M22" s="48">
        <v>3</v>
      </c>
      <c r="N22" s="48">
        <v>7</v>
      </c>
      <c r="O22" s="48">
        <v>3</v>
      </c>
      <c r="P22" s="49">
        <v>33.74</v>
      </c>
    </row>
    <row r="23" spans="1:16" ht="16.5" outlineLevel="1" x14ac:dyDescent="0.35">
      <c r="A23" s="62"/>
      <c r="B23" s="64"/>
      <c r="C23" s="63" t="s">
        <v>78</v>
      </c>
      <c r="D23" s="71"/>
      <c r="E23" s="47">
        <v>0.77499999999999991</v>
      </c>
      <c r="F23" s="48"/>
      <c r="G23" s="48"/>
      <c r="H23" s="48"/>
      <c r="I23" s="48"/>
      <c r="J23" s="48">
        <v>0.1</v>
      </c>
      <c r="K23" s="48"/>
      <c r="L23" s="48"/>
      <c r="M23" s="48"/>
      <c r="N23" s="48"/>
      <c r="O23" s="48"/>
      <c r="P23" s="49">
        <v>0.87499999999999989</v>
      </c>
    </row>
    <row r="24" spans="1:16" ht="23.25" customHeight="1" x14ac:dyDescent="0.35">
      <c r="A24" s="42" t="s">
        <v>39</v>
      </c>
      <c r="B24" s="67"/>
      <c r="C24" s="43"/>
      <c r="D24" s="73"/>
      <c r="E24" s="50">
        <v>7.82</v>
      </c>
      <c r="F24" s="51">
        <v>6.9</v>
      </c>
      <c r="G24" s="51">
        <v>7.66</v>
      </c>
      <c r="H24" s="51">
        <v>7.6899999999999995</v>
      </c>
      <c r="I24" s="51">
        <v>1.8</v>
      </c>
      <c r="J24" s="51">
        <v>1.7250000000000001</v>
      </c>
      <c r="K24" s="51">
        <v>7.85</v>
      </c>
      <c r="L24" s="51">
        <v>1.85</v>
      </c>
      <c r="M24" s="51">
        <v>3</v>
      </c>
      <c r="N24" s="51">
        <v>7.25</v>
      </c>
      <c r="O24" s="51">
        <v>3</v>
      </c>
      <c r="P24" s="52">
        <v>56.545000000000002</v>
      </c>
    </row>
    <row r="25" spans="1:16" ht="16.5" outlineLevel="1" x14ac:dyDescent="0.35">
      <c r="A25" s="60" t="s">
        <v>41</v>
      </c>
      <c r="B25" s="60"/>
      <c r="C25" s="61" t="s">
        <v>182</v>
      </c>
      <c r="D25" s="70"/>
      <c r="E25" s="44">
        <v>0.4</v>
      </c>
      <c r="F25" s="45"/>
      <c r="G25" s="45">
        <v>1</v>
      </c>
      <c r="H25" s="45">
        <v>0.5</v>
      </c>
      <c r="I25" s="45"/>
      <c r="J25" s="45"/>
      <c r="K25" s="45"/>
      <c r="L25" s="45"/>
      <c r="M25" s="45"/>
      <c r="N25" s="45"/>
      <c r="O25" s="45"/>
      <c r="P25" s="46">
        <v>1.9</v>
      </c>
    </row>
    <row r="26" spans="1:16" ht="16.5" outlineLevel="1" x14ac:dyDescent="0.35">
      <c r="A26" s="62"/>
      <c r="B26" s="64"/>
      <c r="C26" s="63" t="s">
        <v>132</v>
      </c>
      <c r="D26" s="71"/>
      <c r="E26" s="47">
        <v>0.75</v>
      </c>
      <c r="F26" s="48"/>
      <c r="G26" s="48"/>
      <c r="H26" s="48">
        <v>0.2</v>
      </c>
      <c r="I26" s="48"/>
      <c r="J26" s="48"/>
      <c r="K26" s="48"/>
      <c r="L26" s="48"/>
      <c r="M26" s="48"/>
      <c r="N26" s="48"/>
      <c r="O26" s="48"/>
      <c r="P26" s="49">
        <v>0.95</v>
      </c>
    </row>
    <row r="27" spans="1:16" ht="16.5" outlineLevel="1" x14ac:dyDescent="0.35">
      <c r="A27" s="62"/>
      <c r="B27" s="64"/>
      <c r="C27" s="63" t="s">
        <v>58</v>
      </c>
      <c r="D27" s="71"/>
      <c r="E27" s="47">
        <v>0.2</v>
      </c>
      <c r="F27" s="48"/>
      <c r="G27" s="48"/>
      <c r="H27" s="48">
        <v>0.13</v>
      </c>
      <c r="I27" s="48"/>
      <c r="J27" s="48"/>
      <c r="K27" s="48"/>
      <c r="L27" s="48"/>
      <c r="M27" s="48"/>
      <c r="N27" s="48"/>
      <c r="O27" s="48"/>
      <c r="P27" s="49">
        <v>0.33</v>
      </c>
    </row>
    <row r="28" spans="1:16" ht="16.5" outlineLevel="1" x14ac:dyDescent="0.35">
      <c r="A28" s="62"/>
      <c r="B28" s="64"/>
      <c r="C28" s="63" t="s">
        <v>56</v>
      </c>
      <c r="D28" s="71"/>
      <c r="E28" s="47">
        <v>0.05</v>
      </c>
      <c r="F28" s="48"/>
      <c r="G28" s="48">
        <v>0.6</v>
      </c>
      <c r="H28" s="48">
        <v>0.95</v>
      </c>
      <c r="I28" s="48"/>
      <c r="J28" s="48"/>
      <c r="K28" s="48"/>
      <c r="L28" s="48"/>
      <c r="M28" s="48"/>
      <c r="N28" s="48"/>
      <c r="O28" s="48"/>
      <c r="P28" s="49">
        <v>1.6</v>
      </c>
    </row>
    <row r="29" spans="1:16" ht="16.5" outlineLevel="1" x14ac:dyDescent="0.35">
      <c r="A29" s="62"/>
      <c r="B29" s="64"/>
      <c r="C29" s="63" t="s">
        <v>109</v>
      </c>
      <c r="D29" s="71"/>
      <c r="E29" s="47">
        <v>0.2</v>
      </c>
      <c r="F29" s="48">
        <v>0.6</v>
      </c>
      <c r="G29" s="48"/>
      <c r="H29" s="48">
        <v>0.23</v>
      </c>
      <c r="I29" s="48"/>
      <c r="J29" s="48"/>
      <c r="K29" s="48"/>
      <c r="L29" s="48"/>
      <c r="M29" s="48"/>
      <c r="N29" s="48"/>
      <c r="O29" s="48"/>
      <c r="P29" s="49">
        <v>1.03</v>
      </c>
    </row>
    <row r="30" spans="1:16" ht="16.5" outlineLevel="1" x14ac:dyDescent="0.35">
      <c r="A30" s="62"/>
      <c r="B30" s="64"/>
      <c r="C30" s="63" t="s">
        <v>42</v>
      </c>
      <c r="D30" s="71"/>
      <c r="E30" s="47">
        <v>0.30000000000000004</v>
      </c>
      <c r="F30" s="48">
        <v>0.75</v>
      </c>
      <c r="G30" s="48">
        <v>0.75</v>
      </c>
      <c r="H30" s="48">
        <v>0.87</v>
      </c>
      <c r="I30" s="48"/>
      <c r="J30" s="48"/>
      <c r="K30" s="48"/>
      <c r="L30" s="48"/>
      <c r="M30" s="48"/>
      <c r="N30" s="48">
        <v>2</v>
      </c>
      <c r="O30" s="48"/>
      <c r="P30" s="49">
        <v>4.67</v>
      </c>
    </row>
    <row r="31" spans="1:16" ht="16.5" outlineLevel="1" x14ac:dyDescent="0.35">
      <c r="A31" s="62"/>
      <c r="B31" s="64"/>
      <c r="C31" s="63" t="s">
        <v>195</v>
      </c>
      <c r="D31" s="71"/>
      <c r="E31" s="47">
        <v>0.30000000000000004</v>
      </c>
      <c r="F31" s="48"/>
      <c r="G31" s="48">
        <v>0.8</v>
      </c>
      <c r="H31" s="48">
        <v>1</v>
      </c>
      <c r="I31" s="48"/>
      <c r="J31" s="48"/>
      <c r="K31" s="48"/>
      <c r="L31" s="48"/>
      <c r="M31" s="48"/>
      <c r="N31" s="48"/>
      <c r="O31" s="48"/>
      <c r="P31" s="49">
        <v>2.1</v>
      </c>
    </row>
    <row r="32" spans="1:16" ht="16.5" outlineLevel="1" x14ac:dyDescent="0.35">
      <c r="A32" s="62"/>
      <c r="B32" s="64"/>
      <c r="C32" s="63" t="s">
        <v>112</v>
      </c>
      <c r="D32" s="71"/>
      <c r="E32" s="47"/>
      <c r="F32" s="48">
        <v>0.25</v>
      </c>
      <c r="G32" s="48"/>
      <c r="H32" s="48">
        <v>0.63000000000000012</v>
      </c>
      <c r="I32" s="48"/>
      <c r="J32" s="48"/>
      <c r="K32" s="48"/>
      <c r="L32" s="48"/>
      <c r="M32" s="48"/>
      <c r="N32" s="48"/>
      <c r="O32" s="48"/>
      <c r="P32" s="49">
        <v>0.88000000000000012</v>
      </c>
    </row>
    <row r="33" spans="1:16" ht="16.5" outlineLevel="1" x14ac:dyDescent="0.35">
      <c r="A33" s="62"/>
      <c r="B33" s="64"/>
      <c r="C33" s="63" t="s">
        <v>70</v>
      </c>
      <c r="D33" s="71"/>
      <c r="E33" s="47">
        <v>0.4</v>
      </c>
      <c r="F33" s="48"/>
      <c r="G33" s="48">
        <v>0.8</v>
      </c>
      <c r="H33" s="48"/>
      <c r="I33" s="48"/>
      <c r="J33" s="48"/>
      <c r="K33" s="48"/>
      <c r="L33" s="48"/>
      <c r="M33" s="48"/>
      <c r="N33" s="48"/>
      <c r="O33" s="48"/>
      <c r="P33" s="49">
        <v>1.2000000000000002</v>
      </c>
    </row>
    <row r="34" spans="1:16" ht="16.5" outlineLevel="1" x14ac:dyDescent="0.35">
      <c r="A34" s="62"/>
      <c r="B34" s="64"/>
      <c r="C34" s="63" t="s">
        <v>71</v>
      </c>
      <c r="D34" s="71"/>
      <c r="E34" s="47"/>
      <c r="F34" s="48">
        <v>0.05</v>
      </c>
      <c r="G34" s="48"/>
      <c r="H34" s="48">
        <v>0.48000000000000004</v>
      </c>
      <c r="I34" s="48"/>
      <c r="J34" s="48"/>
      <c r="K34" s="48"/>
      <c r="L34" s="48"/>
      <c r="M34" s="48"/>
      <c r="N34" s="48"/>
      <c r="O34" s="48"/>
      <c r="P34" s="49">
        <v>0.53</v>
      </c>
    </row>
    <row r="35" spans="1:16" ht="16.5" outlineLevel="1" x14ac:dyDescent="0.35">
      <c r="A35" s="62"/>
      <c r="B35" s="64"/>
      <c r="C35" s="63" t="s">
        <v>55</v>
      </c>
      <c r="D35" s="71"/>
      <c r="E35" s="47">
        <v>0.2</v>
      </c>
      <c r="F35" s="48"/>
      <c r="G35" s="48"/>
      <c r="H35" s="48">
        <v>0.15</v>
      </c>
      <c r="I35" s="48"/>
      <c r="J35" s="48"/>
      <c r="K35" s="48"/>
      <c r="L35" s="48"/>
      <c r="M35" s="48"/>
      <c r="N35" s="48"/>
      <c r="O35" s="48"/>
      <c r="P35" s="49">
        <v>0.35</v>
      </c>
    </row>
    <row r="36" spans="1:16" ht="16.5" outlineLevel="1" x14ac:dyDescent="0.35">
      <c r="A36" s="62"/>
      <c r="B36" s="64"/>
      <c r="C36" s="63" t="s">
        <v>54</v>
      </c>
      <c r="D36" s="71"/>
      <c r="E36" s="47">
        <v>0.25</v>
      </c>
      <c r="F36" s="48"/>
      <c r="G36" s="48"/>
      <c r="H36" s="48">
        <v>1.6500000000000001</v>
      </c>
      <c r="I36" s="48"/>
      <c r="J36" s="48"/>
      <c r="K36" s="48"/>
      <c r="L36" s="48"/>
      <c r="M36" s="48"/>
      <c r="N36" s="48"/>
      <c r="O36" s="48"/>
      <c r="P36" s="49">
        <v>1.9000000000000001</v>
      </c>
    </row>
    <row r="37" spans="1:16" ht="16.5" outlineLevel="1" x14ac:dyDescent="0.35">
      <c r="A37" s="62"/>
      <c r="B37" s="64"/>
      <c r="C37" s="63" t="s">
        <v>43</v>
      </c>
      <c r="D37" s="71"/>
      <c r="E37" s="47">
        <v>0.2</v>
      </c>
      <c r="F37" s="48"/>
      <c r="G37" s="48"/>
      <c r="H37" s="48">
        <v>1.9700000000000006</v>
      </c>
      <c r="I37" s="48"/>
      <c r="J37" s="48"/>
      <c r="K37" s="48"/>
      <c r="L37" s="48"/>
      <c r="M37" s="48"/>
      <c r="N37" s="48"/>
      <c r="O37" s="48"/>
      <c r="P37" s="49">
        <v>2.1700000000000008</v>
      </c>
    </row>
    <row r="38" spans="1:16" ht="16.5" outlineLevel="1" x14ac:dyDescent="0.35">
      <c r="A38" s="62"/>
      <c r="B38" s="64"/>
      <c r="C38" s="63" t="s">
        <v>45</v>
      </c>
      <c r="D38" s="71"/>
      <c r="E38" s="47">
        <v>0.85</v>
      </c>
      <c r="F38" s="48">
        <v>0.4</v>
      </c>
      <c r="G38" s="48"/>
      <c r="H38" s="48">
        <v>0.8600000000000001</v>
      </c>
      <c r="I38" s="48"/>
      <c r="J38" s="48"/>
      <c r="K38" s="48"/>
      <c r="L38" s="48"/>
      <c r="M38" s="48"/>
      <c r="N38" s="48"/>
      <c r="O38" s="48"/>
      <c r="P38" s="49">
        <v>2.1100000000000003</v>
      </c>
    </row>
    <row r="39" spans="1:16" ht="16.5" outlineLevel="1" x14ac:dyDescent="0.35">
      <c r="A39" s="62"/>
      <c r="B39" s="64"/>
      <c r="C39" s="64" t="s">
        <v>239</v>
      </c>
      <c r="D39" s="72"/>
      <c r="E39" s="47"/>
      <c r="F39" s="48"/>
      <c r="G39" s="48">
        <v>0.6</v>
      </c>
      <c r="H39" s="48">
        <v>4.4999999999999998E-2</v>
      </c>
      <c r="I39" s="48"/>
      <c r="J39" s="48"/>
      <c r="K39" s="48"/>
      <c r="L39" s="48"/>
      <c r="M39" s="48"/>
      <c r="N39" s="48"/>
      <c r="O39" s="48"/>
      <c r="P39" s="49">
        <v>0.64500000000000002</v>
      </c>
    </row>
    <row r="40" spans="1:16" ht="16.5" outlineLevel="1" x14ac:dyDescent="0.35">
      <c r="A40" s="62"/>
      <c r="B40" s="64"/>
      <c r="C40" s="63" t="s">
        <v>84</v>
      </c>
      <c r="D40" s="71"/>
      <c r="E40" s="47"/>
      <c r="F40" s="48"/>
      <c r="G40" s="48"/>
      <c r="H40" s="48">
        <v>0.12000000000000001</v>
      </c>
      <c r="I40" s="48"/>
      <c r="J40" s="48"/>
      <c r="K40" s="48"/>
      <c r="L40" s="48"/>
      <c r="M40" s="48"/>
      <c r="N40" s="48"/>
      <c r="O40" s="48"/>
      <c r="P40" s="49">
        <v>0.12000000000000001</v>
      </c>
    </row>
    <row r="41" spans="1:16" ht="16.5" outlineLevel="1" x14ac:dyDescent="0.35">
      <c r="A41" s="62"/>
      <c r="B41" s="64"/>
      <c r="C41" s="63" t="s">
        <v>48</v>
      </c>
      <c r="D41" s="71"/>
      <c r="E41" s="47">
        <v>0.5</v>
      </c>
      <c r="F41" s="48"/>
      <c r="G41" s="48">
        <v>0.30000000000000004</v>
      </c>
      <c r="H41" s="48">
        <v>1.1100000000000001</v>
      </c>
      <c r="I41" s="48"/>
      <c r="J41" s="48"/>
      <c r="K41" s="48"/>
      <c r="L41" s="48"/>
      <c r="M41" s="48"/>
      <c r="N41" s="48"/>
      <c r="O41" s="48"/>
      <c r="P41" s="49">
        <v>1.9100000000000001</v>
      </c>
    </row>
    <row r="42" spans="1:16" ht="16.5" outlineLevel="1" x14ac:dyDescent="0.35">
      <c r="A42" s="62"/>
      <c r="B42" s="64"/>
      <c r="C42" s="63" t="s">
        <v>117</v>
      </c>
      <c r="D42" s="71"/>
      <c r="E42" s="47"/>
      <c r="F42" s="48"/>
      <c r="G42" s="48"/>
      <c r="H42" s="48">
        <v>0.65</v>
      </c>
      <c r="I42" s="48"/>
      <c r="J42" s="48"/>
      <c r="K42" s="48"/>
      <c r="L42" s="48"/>
      <c r="M42" s="48"/>
      <c r="N42" s="48"/>
      <c r="O42" s="48"/>
      <c r="P42" s="49">
        <v>0.65</v>
      </c>
    </row>
    <row r="43" spans="1:16" ht="16.5" outlineLevel="1" x14ac:dyDescent="0.35">
      <c r="A43" s="62"/>
      <c r="B43" s="64"/>
      <c r="C43" s="63" t="s">
        <v>118</v>
      </c>
      <c r="D43" s="71"/>
      <c r="E43" s="47">
        <v>0.12000000000000001</v>
      </c>
      <c r="F43" s="48"/>
      <c r="G43" s="48"/>
      <c r="H43" s="48"/>
      <c r="I43" s="48"/>
      <c r="J43" s="48"/>
      <c r="K43" s="48"/>
      <c r="L43" s="48"/>
      <c r="M43" s="48"/>
      <c r="N43" s="48"/>
      <c r="O43" s="48"/>
      <c r="P43" s="49">
        <v>0.12000000000000001</v>
      </c>
    </row>
    <row r="44" spans="1:16" ht="16.5" outlineLevel="1" x14ac:dyDescent="0.35">
      <c r="A44" s="62"/>
      <c r="B44" s="64"/>
      <c r="C44" s="63" t="s">
        <v>49</v>
      </c>
      <c r="D44" s="71"/>
      <c r="E44" s="47">
        <v>1.25</v>
      </c>
      <c r="F44" s="48">
        <v>0.45000000000000007</v>
      </c>
      <c r="G44" s="48"/>
      <c r="H44" s="48">
        <v>0.43000000000000005</v>
      </c>
      <c r="I44" s="48"/>
      <c r="J44" s="48"/>
      <c r="K44" s="48"/>
      <c r="L44" s="48"/>
      <c r="M44" s="48"/>
      <c r="N44" s="48"/>
      <c r="O44" s="48"/>
      <c r="P44" s="49">
        <v>2.1300000000000003</v>
      </c>
    </row>
    <row r="45" spans="1:16" ht="16.5" outlineLevel="1" x14ac:dyDescent="0.35">
      <c r="A45" s="62"/>
      <c r="B45" s="64"/>
      <c r="C45" s="63" t="s">
        <v>120</v>
      </c>
      <c r="D45" s="71"/>
      <c r="E45" s="47">
        <v>0.7</v>
      </c>
      <c r="F45" s="48"/>
      <c r="G45" s="48">
        <v>1.06</v>
      </c>
      <c r="H45" s="48">
        <v>2.06</v>
      </c>
      <c r="I45" s="48"/>
      <c r="J45" s="48"/>
      <c r="K45" s="48"/>
      <c r="L45" s="48"/>
      <c r="M45" s="48"/>
      <c r="N45" s="48"/>
      <c r="O45" s="48"/>
      <c r="P45" s="49">
        <v>3.8200000000000003</v>
      </c>
    </row>
    <row r="46" spans="1:16" ht="16.5" outlineLevel="1" x14ac:dyDescent="0.35">
      <c r="A46" s="62"/>
      <c r="B46" s="64"/>
      <c r="C46" s="63" t="s">
        <v>52</v>
      </c>
      <c r="D46" s="71"/>
      <c r="E46" s="47">
        <v>0.35</v>
      </c>
      <c r="F46" s="48"/>
      <c r="G46" s="48"/>
      <c r="H46" s="48">
        <v>1.5</v>
      </c>
      <c r="I46" s="48"/>
      <c r="J46" s="48"/>
      <c r="K46" s="48"/>
      <c r="L46" s="48"/>
      <c r="M46" s="48"/>
      <c r="N46" s="48"/>
      <c r="O46" s="48"/>
      <c r="P46" s="49">
        <v>1.85</v>
      </c>
    </row>
    <row r="47" spans="1:16" ht="26.25" customHeight="1" x14ac:dyDescent="0.35">
      <c r="A47" s="42" t="s">
        <v>59</v>
      </c>
      <c r="B47" s="67"/>
      <c r="C47" s="43"/>
      <c r="D47" s="73"/>
      <c r="E47" s="50">
        <v>7.0200000000000005</v>
      </c>
      <c r="F47" s="51">
        <v>2.5000000000000004</v>
      </c>
      <c r="G47" s="51">
        <v>5.91</v>
      </c>
      <c r="H47" s="51">
        <v>15.535</v>
      </c>
      <c r="I47" s="51"/>
      <c r="J47" s="51"/>
      <c r="K47" s="51"/>
      <c r="L47" s="51"/>
      <c r="M47" s="51"/>
      <c r="N47" s="51">
        <v>2</v>
      </c>
      <c r="O47" s="51"/>
      <c r="P47" s="52">
        <v>32.965000000000003</v>
      </c>
    </row>
    <row r="48" spans="1:16" ht="27.75" customHeight="1" x14ac:dyDescent="0.4">
      <c r="A48" s="40" t="s">
        <v>8</v>
      </c>
      <c r="B48" s="68"/>
      <c r="C48" s="41"/>
      <c r="D48" s="74"/>
      <c r="E48" s="53">
        <v>14.839999999999998</v>
      </c>
      <c r="F48" s="54">
        <v>9.4</v>
      </c>
      <c r="G48" s="54">
        <v>13.570000000000002</v>
      </c>
      <c r="H48" s="54">
        <v>23.225000000000001</v>
      </c>
      <c r="I48" s="54">
        <v>1.8</v>
      </c>
      <c r="J48" s="54">
        <v>1.7250000000000001</v>
      </c>
      <c r="K48" s="54">
        <v>7.85</v>
      </c>
      <c r="L48" s="54">
        <v>1.85</v>
      </c>
      <c r="M48" s="54">
        <v>3</v>
      </c>
      <c r="N48" s="54">
        <v>9.25</v>
      </c>
      <c r="O48" s="54">
        <v>3</v>
      </c>
      <c r="P48" s="55">
        <v>89.51</v>
      </c>
    </row>
  </sheetData>
  <printOptions horizontalCentered="1"/>
  <pageMargins left="0" right="0" top="0.75" bottom="0.75" header="0.3" footer="0.3"/>
  <pageSetup scale="59" orientation="landscape" r:id="rId1"/>
  <headerFooter>
    <oddHeader>&amp;C&amp;"Arial,Bold"&amp;14&amp;F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Sheet1</vt:lpstr>
      <vt:lpstr>M&amp;O activities sorted by WBS</vt:lpstr>
      <vt:lpstr>By WBS</vt:lpstr>
      <vt:lpstr>By WBS and Funds (2010-2013)</vt:lpstr>
      <vt:lpstr>By WBS and Funds</vt:lpstr>
      <vt:lpstr>By Labor Cat</vt:lpstr>
      <vt:lpstr>By WBS and Funds (tasks)</vt:lpstr>
      <vt:lpstr>US Non US comparison</vt:lpstr>
      <vt:lpstr>By Institution &amp; Labor Category</vt:lpstr>
      <vt:lpstr>Sorted by WBS Level 3</vt:lpstr>
      <vt:lpstr>Sorted by Labor Category</vt:lpstr>
      <vt:lpstr>charts</vt:lpstr>
      <vt:lpstr>charts (2)</vt:lpstr>
      <vt:lpstr>'By WBS and Funds'!Print_Area</vt:lpstr>
      <vt:lpstr>'By WBS and Funds (2010-2013)'!Print_Area</vt:lpstr>
      <vt:lpstr>'By WBS and Funds (tasks)'!Print_Area</vt:lpstr>
      <vt:lpstr>'M&amp;O activities sorted by WBS'!Print_Area</vt:lpstr>
      <vt:lpstr>'Sorted by Labor Category'!Print_Area</vt:lpstr>
      <vt:lpstr>'Sorted by WBS Level 3'!Print_Area</vt:lpstr>
      <vt:lpstr>'US Non US comparison'!Print_Area</vt:lpstr>
      <vt:lpstr>'By Institution &amp; Labor Category'!Print_Titles</vt:lpstr>
      <vt:lpstr>'By WBS and Funds'!Print_Titles</vt:lpstr>
      <vt:lpstr>'By WBS and Funds (2010-2013)'!Print_Titles</vt:lpstr>
      <vt:lpstr>'By WBS and Funds (tasks)'!Print_Titles</vt:lpstr>
      <vt:lpstr>'M&amp;O activities sorted by WBS'!Print_Titles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dc:creator>
  <cp:lastModifiedBy>Catherine Vakhnina</cp:lastModifiedBy>
  <cp:lastPrinted>2019-03-08T23:56:41Z</cp:lastPrinted>
  <dcterms:created xsi:type="dcterms:W3CDTF">2010-05-21T16:52:26Z</dcterms:created>
  <dcterms:modified xsi:type="dcterms:W3CDTF">2019-03-08T23:56:51Z</dcterms:modified>
</cp:coreProperties>
</file>