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45" windowWidth="11475" windowHeight="7995"/>
  </bookViews>
  <sheets>
    <sheet name="M&amp;O activities sorted by WBS" sheetId="1" r:id="rId1"/>
  </sheets>
  <externalReferences>
    <externalReference r:id="rId2"/>
    <externalReference r:id="rId3"/>
  </externalReferences>
  <definedNames>
    <definedName name="_xlnm._FilterDatabase" localSheetId="0" hidden="1">'M&amp;O activities sorted by WBS'!$A$1:$R$464</definedName>
    <definedName name="AddINST">'[2]1.Composite'!$GA$2426:$GA$2433</definedName>
    <definedName name="BdgtOK">#REF!</definedName>
    <definedName name="CatOK">'[2]1.Composite'!$FS$2426:$FS$2442</definedName>
    <definedName name="FundsOk">'[2]1.Composite'!$EZ$2426:$EZ$2436</definedName>
    <definedName name="InstiOK">'[2]1.Composite'!$FB$2426:$FB$2436</definedName>
    <definedName name="MO_OBSL3">'[2]1.Composite'!$GC$2426:$GC$2467</definedName>
    <definedName name="MREWBSL3">'[2]1.Composite'!$GF$2426:$GF$2453</definedName>
    <definedName name="NameOK">'[2]1.Composite'!$FM$2426:$FM$2461</definedName>
    <definedName name="_xlnm.Print_Area" localSheetId="0">'M&amp;O activities sorted by WBS'!$A$1:$M$464</definedName>
    <definedName name="_xlnm.Print_Area">#N/A</definedName>
    <definedName name="_xlnm.Print_Titles" localSheetId="0">'M&amp;O activities sorted by WBS'!$1:$1</definedName>
    <definedName name="SourceOK">#REF!</definedName>
    <definedName name="TypeOK">'[2]1.Composite'!$FD$2426:$FD$2437</definedName>
    <definedName name="uwCatOK">#REF!</definedName>
  </definedNames>
  <calcPr calcId="145621" fullCalcOnLoad="1" concurrentCalc="0"/>
</workbook>
</file>

<file path=xl/calcChain.xml><?xml version="1.0" encoding="utf-8"?>
<calcChain xmlns="http://schemas.openxmlformats.org/spreadsheetml/2006/main">
  <c r="Z507" i="1" l="1"/>
  <c r="Z506" i="1"/>
  <c r="Z505" i="1"/>
  <c r="Z504" i="1"/>
  <c r="Z503" i="1"/>
  <c r="Z502" i="1"/>
  <c r="Z501" i="1"/>
  <c r="BG476" i="1"/>
  <c r="BG477" i="1"/>
  <c r="BD476" i="1"/>
  <c r="BE476" i="1"/>
  <c r="BF476" i="1"/>
  <c r="BD477" i="1"/>
  <c r="BC477" i="1"/>
  <c r="AV475" i="1"/>
  <c r="AZ476" i="1"/>
  <c r="AZ477" i="1"/>
  <c r="AW476" i="1"/>
  <c r="AX476" i="1"/>
  <c r="AY476" i="1"/>
  <c r="AW477" i="1"/>
  <c r="AV477" i="1"/>
  <c r="AP475" i="1"/>
  <c r="AT476" i="1"/>
  <c r="AT477" i="1"/>
  <c r="AQ476" i="1"/>
  <c r="AR476" i="1"/>
  <c r="AS476" i="1"/>
  <c r="AQ477" i="1"/>
  <c r="AP477" i="1"/>
  <c r="AJ475" i="1"/>
  <c r="AN476" i="1"/>
  <c r="AN477" i="1"/>
  <c r="AK476" i="1"/>
  <c r="AL476" i="1"/>
  <c r="AM476" i="1"/>
  <c r="AK477" i="1"/>
  <c r="AJ477" i="1"/>
  <c r="AH477" i="1"/>
  <c r="AE477" i="1"/>
  <c r="AD477" i="1"/>
  <c r="L43" i="1"/>
  <c r="L44" i="1"/>
  <c r="L65" i="1"/>
  <c r="L66" i="1"/>
  <c r="L84" i="1"/>
  <c r="L85" i="1"/>
  <c r="L86" i="1"/>
  <c r="L91" i="1"/>
  <c r="L92" i="1"/>
  <c r="L98" i="1"/>
  <c r="L99" i="1"/>
  <c r="L113" i="1"/>
  <c r="L114" i="1"/>
  <c r="L182" i="1"/>
  <c r="L183" i="1"/>
  <c r="L125" i="1"/>
  <c r="L199" i="1"/>
  <c r="L200" i="1"/>
  <c r="L204" i="1"/>
  <c r="L207" i="1"/>
  <c r="L213" i="1"/>
  <c r="L214" i="1"/>
  <c r="L215" i="1"/>
  <c r="L229" i="1"/>
  <c r="L230" i="1"/>
  <c r="L237" i="1"/>
  <c r="L238" i="1"/>
  <c r="L255" i="1"/>
  <c r="L256" i="1"/>
  <c r="L261" i="1"/>
  <c r="L288" i="1"/>
  <c r="L289" i="1"/>
  <c r="L290" i="1"/>
  <c r="L304" i="1"/>
  <c r="L305" i="1"/>
  <c r="L349" i="1"/>
  <c r="L350" i="1"/>
  <c r="L351" i="1"/>
  <c r="L323" i="1"/>
  <c r="L384" i="1"/>
  <c r="L385" i="1"/>
  <c r="L441" i="1"/>
  <c r="L442" i="1"/>
  <c r="L453" i="1"/>
  <c r="L454" i="1"/>
  <c r="L462" i="1"/>
  <c r="L463" i="1"/>
  <c r="L464" i="1"/>
  <c r="Z475" i="1"/>
  <c r="I20" i="1"/>
  <c r="I24" i="1"/>
  <c r="I44" i="1"/>
  <c r="I54" i="1"/>
  <c r="I66" i="1"/>
  <c r="I68" i="1"/>
  <c r="I69" i="1"/>
  <c r="I80" i="1"/>
  <c r="I81" i="1"/>
  <c r="I86" i="1"/>
  <c r="I89" i="1"/>
  <c r="I92" i="1"/>
  <c r="I95" i="1"/>
  <c r="I99" i="1"/>
  <c r="I108" i="1"/>
  <c r="I114" i="1"/>
  <c r="I118" i="1"/>
  <c r="I119" i="1"/>
  <c r="I122" i="1"/>
  <c r="I123" i="1"/>
  <c r="I125" i="1"/>
  <c r="I126" i="1"/>
  <c r="I128" i="1"/>
  <c r="I129" i="1"/>
  <c r="I157" i="1"/>
  <c r="I183" i="1"/>
  <c r="I197" i="1"/>
  <c r="I200" i="1"/>
  <c r="I203" i="1"/>
  <c r="I204" i="1"/>
  <c r="I207" i="1"/>
  <c r="I214" i="1"/>
  <c r="I215" i="1"/>
  <c r="I227" i="1"/>
  <c r="I230" i="1"/>
  <c r="I235" i="1"/>
  <c r="I238" i="1"/>
  <c r="I248" i="1"/>
  <c r="I256" i="1"/>
  <c r="I259" i="1"/>
  <c r="I261" i="1"/>
  <c r="I273" i="1"/>
  <c r="I289" i="1"/>
  <c r="I290" i="1"/>
  <c r="I296" i="1"/>
  <c r="I305" i="1"/>
  <c r="I323" i="1"/>
  <c r="I350" i="1"/>
  <c r="I351" i="1"/>
  <c r="I85" i="1"/>
  <c r="I371" i="1"/>
  <c r="I385" i="1"/>
  <c r="I412" i="1"/>
  <c r="I442" i="1"/>
  <c r="I454" i="1"/>
  <c r="I460" i="1"/>
  <c r="I462" i="1"/>
  <c r="I463" i="1"/>
  <c r="I464" i="1"/>
  <c r="W475" i="1"/>
  <c r="J24" i="1"/>
  <c r="J44" i="1"/>
  <c r="J54" i="1"/>
  <c r="J66" i="1"/>
  <c r="J80" i="1"/>
  <c r="J81" i="1"/>
  <c r="J86" i="1"/>
  <c r="J89" i="1"/>
  <c r="J92" i="1"/>
  <c r="J95" i="1"/>
  <c r="J99" i="1"/>
  <c r="J108" i="1"/>
  <c r="J114" i="1"/>
  <c r="J118" i="1"/>
  <c r="J119" i="1"/>
  <c r="J122" i="1"/>
  <c r="J123" i="1"/>
  <c r="J125" i="1"/>
  <c r="J126" i="1"/>
  <c r="J128" i="1"/>
  <c r="J129" i="1"/>
  <c r="J157" i="1"/>
  <c r="J183" i="1"/>
  <c r="J197" i="1"/>
  <c r="J200" i="1"/>
  <c r="J203" i="1"/>
  <c r="J204" i="1"/>
  <c r="J207" i="1"/>
  <c r="J214" i="1"/>
  <c r="J215" i="1"/>
  <c r="J227" i="1"/>
  <c r="J230" i="1"/>
  <c r="J235" i="1"/>
  <c r="J238" i="1"/>
  <c r="J248" i="1"/>
  <c r="J256" i="1"/>
  <c r="J259" i="1"/>
  <c r="J261" i="1"/>
  <c r="J273" i="1"/>
  <c r="J289" i="1"/>
  <c r="J290" i="1"/>
  <c r="J296" i="1"/>
  <c r="J305" i="1"/>
  <c r="J323" i="1"/>
  <c r="J350" i="1"/>
  <c r="J351" i="1"/>
  <c r="J85" i="1"/>
  <c r="J371" i="1"/>
  <c r="J385" i="1"/>
  <c r="J412" i="1"/>
  <c r="J442" i="1"/>
  <c r="J454" i="1"/>
  <c r="J460" i="1"/>
  <c r="J462" i="1"/>
  <c r="J463" i="1"/>
  <c r="J464" i="1"/>
  <c r="X475" i="1"/>
  <c r="K24" i="1"/>
  <c r="K44" i="1"/>
  <c r="K54" i="1"/>
  <c r="K66" i="1"/>
  <c r="K80" i="1"/>
  <c r="K81" i="1"/>
  <c r="K86" i="1"/>
  <c r="K89" i="1"/>
  <c r="K92" i="1"/>
  <c r="K95" i="1"/>
  <c r="K99" i="1"/>
  <c r="K108" i="1"/>
  <c r="K114" i="1"/>
  <c r="K118" i="1"/>
  <c r="K119" i="1"/>
  <c r="K122" i="1"/>
  <c r="K123" i="1"/>
  <c r="K125" i="1"/>
  <c r="K126" i="1"/>
  <c r="K128" i="1"/>
  <c r="K129" i="1"/>
  <c r="K157" i="1"/>
  <c r="K183" i="1"/>
  <c r="K197" i="1"/>
  <c r="K200" i="1"/>
  <c r="K203" i="1"/>
  <c r="K204" i="1"/>
  <c r="K207" i="1"/>
  <c r="K214" i="1"/>
  <c r="K215" i="1"/>
  <c r="K227" i="1"/>
  <c r="K230" i="1"/>
  <c r="K235" i="1"/>
  <c r="K238" i="1"/>
  <c r="K248" i="1"/>
  <c r="K256" i="1"/>
  <c r="K259" i="1"/>
  <c r="K261" i="1"/>
  <c r="K273" i="1"/>
  <c r="K289" i="1"/>
  <c r="K290" i="1"/>
  <c r="K296" i="1"/>
  <c r="K305" i="1"/>
  <c r="K323" i="1"/>
  <c r="K350" i="1"/>
  <c r="K351" i="1"/>
  <c r="K85" i="1"/>
  <c r="K371" i="1"/>
  <c r="K385" i="1"/>
  <c r="K412" i="1"/>
  <c r="K442" i="1"/>
  <c r="K454" i="1"/>
  <c r="K460" i="1"/>
  <c r="K462" i="1"/>
  <c r="K463" i="1"/>
  <c r="K464" i="1"/>
  <c r="Y475" i="1"/>
  <c r="V475" i="1"/>
  <c r="Z476" i="1"/>
  <c r="Z477" i="1"/>
  <c r="W476" i="1"/>
  <c r="X476" i="1"/>
  <c r="Y476" i="1"/>
  <c r="W477" i="1"/>
  <c r="V477" i="1"/>
  <c r="BC476" i="1"/>
  <c r="AV476" i="1"/>
  <c r="AP476" i="1"/>
  <c r="AJ476" i="1"/>
  <c r="V476" i="1"/>
  <c r="AD475" i="1"/>
  <c r="M464" i="1"/>
  <c r="P464" i="1"/>
  <c r="M463" i="1"/>
  <c r="P463" i="1"/>
  <c r="M462" i="1"/>
  <c r="P462" i="1"/>
  <c r="M461" i="1"/>
  <c r="P461" i="1"/>
  <c r="M460" i="1"/>
  <c r="P460" i="1"/>
  <c r="M459" i="1"/>
  <c r="P459" i="1"/>
  <c r="M458" i="1"/>
  <c r="P458" i="1"/>
  <c r="M457" i="1"/>
  <c r="P457" i="1"/>
  <c r="M456" i="1"/>
  <c r="P456" i="1"/>
  <c r="M455" i="1"/>
  <c r="P455" i="1"/>
  <c r="M454" i="1"/>
  <c r="P454" i="1"/>
  <c r="M453" i="1"/>
  <c r="P453" i="1"/>
  <c r="M452" i="1"/>
  <c r="P452" i="1"/>
  <c r="M451" i="1"/>
  <c r="M450" i="1"/>
  <c r="P450" i="1"/>
  <c r="M449" i="1"/>
  <c r="P449" i="1"/>
  <c r="M448" i="1"/>
  <c r="M447" i="1"/>
  <c r="M446" i="1"/>
  <c r="M445" i="1"/>
  <c r="M444" i="1"/>
  <c r="P444" i="1"/>
  <c r="M443" i="1"/>
  <c r="P443" i="1"/>
  <c r="M442" i="1"/>
  <c r="P442" i="1"/>
  <c r="M441" i="1"/>
  <c r="P441" i="1"/>
  <c r="M440" i="1"/>
  <c r="P440" i="1"/>
  <c r="M439" i="1"/>
  <c r="P439" i="1"/>
  <c r="M438" i="1"/>
  <c r="P438" i="1"/>
  <c r="M437" i="1"/>
  <c r="M436" i="1"/>
  <c r="P436" i="1"/>
  <c r="M435" i="1"/>
  <c r="M434" i="1"/>
  <c r="P434" i="1"/>
  <c r="M433" i="1"/>
  <c r="P433" i="1"/>
  <c r="M432" i="1"/>
  <c r="P432" i="1"/>
  <c r="M431" i="1"/>
  <c r="P431" i="1"/>
  <c r="M430" i="1"/>
  <c r="P430" i="1"/>
  <c r="M429" i="1"/>
  <c r="P429" i="1"/>
  <c r="M428" i="1"/>
  <c r="M427" i="1"/>
  <c r="P427" i="1"/>
  <c r="M426" i="1"/>
  <c r="P426" i="1"/>
  <c r="M425" i="1"/>
  <c r="M424" i="1"/>
  <c r="P424" i="1"/>
  <c r="M423" i="1"/>
  <c r="M422" i="1"/>
  <c r="M421" i="1"/>
  <c r="M420" i="1"/>
  <c r="P420" i="1"/>
  <c r="M419" i="1"/>
  <c r="P419" i="1"/>
  <c r="M418" i="1"/>
  <c r="P418" i="1"/>
  <c r="M417" i="1"/>
  <c r="P417" i="1"/>
  <c r="M416" i="1"/>
  <c r="P416" i="1"/>
  <c r="M415" i="1"/>
  <c r="P415" i="1"/>
  <c r="M414" i="1"/>
  <c r="M413" i="1"/>
  <c r="P413" i="1"/>
  <c r="M412" i="1"/>
  <c r="P412" i="1"/>
  <c r="M411" i="1"/>
  <c r="M410" i="1"/>
  <c r="P410" i="1"/>
  <c r="M409" i="1"/>
  <c r="P409" i="1"/>
  <c r="M408" i="1"/>
  <c r="P408" i="1"/>
  <c r="M407" i="1"/>
  <c r="P407" i="1"/>
  <c r="M406" i="1"/>
  <c r="P406" i="1"/>
  <c r="M405" i="1"/>
  <c r="P405" i="1"/>
  <c r="M404" i="1"/>
  <c r="P404" i="1"/>
  <c r="M403" i="1"/>
  <c r="M402" i="1"/>
  <c r="M401" i="1"/>
  <c r="M400" i="1"/>
  <c r="M399" i="1"/>
  <c r="P399" i="1"/>
  <c r="M398" i="1"/>
  <c r="P398" i="1"/>
  <c r="M397" i="1"/>
  <c r="P397" i="1"/>
  <c r="M396" i="1"/>
  <c r="M395" i="1"/>
  <c r="P395" i="1"/>
  <c r="M394" i="1"/>
  <c r="M393" i="1"/>
  <c r="P393" i="1"/>
  <c r="M392" i="1"/>
  <c r="P392" i="1"/>
  <c r="M391" i="1"/>
  <c r="P391" i="1"/>
  <c r="M390" i="1"/>
  <c r="P390" i="1"/>
  <c r="M389" i="1"/>
  <c r="P389" i="1"/>
  <c r="M388" i="1"/>
  <c r="P388" i="1"/>
  <c r="M387" i="1"/>
  <c r="M386" i="1"/>
  <c r="P386" i="1"/>
  <c r="M385" i="1"/>
  <c r="P385" i="1"/>
  <c r="M384" i="1"/>
  <c r="P384" i="1"/>
  <c r="M383" i="1"/>
  <c r="M382" i="1"/>
  <c r="M381" i="1"/>
  <c r="P381" i="1"/>
  <c r="M380" i="1"/>
  <c r="P380" i="1"/>
  <c r="M379" i="1"/>
  <c r="P379" i="1"/>
  <c r="M378" i="1"/>
  <c r="M377" i="1"/>
  <c r="P377" i="1"/>
  <c r="M376" i="1"/>
  <c r="P376" i="1"/>
  <c r="M375" i="1"/>
  <c r="P375" i="1"/>
  <c r="M374" i="1"/>
  <c r="P374" i="1"/>
  <c r="M373" i="1"/>
  <c r="M372" i="1"/>
  <c r="P372" i="1"/>
  <c r="M371" i="1"/>
  <c r="P371" i="1"/>
  <c r="M370" i="1"/>
  <c r="P370" i="1"/>
  <c r="M369" i="1"/>
  <c r="P369" i="1"/>
  <c r="M368" i="1"/>
  <c r="P368" i="1"/>
  <c r="M367" i="1"/>
  <c r="P367" i="1"/>
  <c r="M366" i="1"/>
  <c r="P366" i="1"/>
  <c r="M365" i="1"/>
  <c r="P365" i="1"/>
  <c r="M364" i="1"/>
  <c r="P364" i="1"/>
  <c r="M363" i="1"/>
  <c r="P363" i="1"/>
  <c r="M362" i="1"/>
  <c r="P362" i="1"/>
  <c r="M361" i="1"/>
  <c r="P361" i="1"/>
  <c r="M360" i="1"/>
  <c r="M359" i="1"/>
  <c r="P359" i="1"/>
  <c r="M358" i="1"/>
  <c r="M357" i="1"/>
  <c r="M356" i="1"/>
  <c r="P356" i="1"/>
  <c r="M355" i="1"/>
  <c r="P355" i="1"/>
  <c r="M354" i="1"/>
  <c r="P354" i="1"/>
  <c r="M353" i="1"/>
  <c r="P353" i="1"/>
  <c r="M352" i="1"/>
  <c r="P352" i="1"/>
  <c r="M351" i="1"/>
  <c r="P351" i="1"/>
  <c r="M350" i="1"/>
  <c r="P350" i="1"/>
  <c r="M349" i="1"/>
  <c r="P349" i="1"/>
  <c r="M348" i="1"/>
  <c r="P348" i="1"/>
  <c r="M347" i="1"/>
  <c r="P347" i="1"/>
  <c r="M346" i="1"/>
  <c r="M345" i="1"/>
  <c r="M344" i="1"/>
  <c r="M343" i="1"/>
  <c r="M342" i="1"/>
  <c r="M341" i="1"/>
  <c r="P341" i="1"/>
  <c r="M340" i="1"/>
  <c r="P340" i="1"/>
  <c r="M339" i="1"/>
  <c r="P339" i="1"/>
  <c r="M338" i="1"/>
  <c r="P338" i="1"/>
  <c r="M337" i="1"/>
  <c r="P337" i="1"/>
  <c r="M336" i="1"/>
  <c r="P336" i="1"/>
  <c r="M335" i="1"/>
  <c r="P335" i="1"/>
  <c r="M334" i="1"/>
  <c r="P334" i="1"/>
  <c r="M333" i="1"/>
  <c r="P333" i="1"/>
  <c r="M332" i="1"/>
  <c r="P332" i="1"/>
  <c r="M331" i="1"/>
  <c r="P331" i="1"/>
  <c r="M330" i="1"/>
  <c r="P330" i="1"/>
  <c r="M329" i="1"/>
  <c r="P329" i="1"/>
  <c r="M328" i="1"/>
  <c r="P328" i="1"/>
  <c r="M327" i="1"/>
  <c r="P327" i="1"/>
  <c r="M326" i="1"/>
  <c r="P326" i="1"/>
  <c r="M325" i="1"/>
  <c r="P325" i="1"/>
  <c r="M324" i="1"/>
  <c r="M323" i="1"/>
  <c r="P323" i="1"/>
  <c r="M322" i="1"/>
  <c r="P322" i="1"/>
  <c r="M321" i="1"/>
  <c r="P321" i="1"/>
  <c r="M320" i="1"/>
  <c r="P320" i="1"/>
  <c r="M319" i="1"/>
  <c r="M318" i="1"/>
  <c r="M317" i="1"/>
  <c r="M316" i="1"/>
  <c r="P316" i="1"/>
  <c r="M315" i="1"/>
  <c r="P315" i="1"/>
  <c r="M314" i="1"/>
  <c r="M313" i="1"/>
  <c r="P313" i="1"/>
  <c r="M312" i="1"/>
  <c r="P312" i="1"/>
  <c r="M311" i="1"/>
  <c r="M310" i="1"/>
  <c r="P310" i="1"/>
  <c r="M309" i="1"/>
  <c r="P309" i="1"/>
  <c r="M308" i="1"/>
  <c r="M307" i="1"/>
  <c r="M306" i="1"/>
  <c r="M305" i="1"/>
  <c r="P305" i="1"/>
  <c r="M304" i="1"/>
  <c r="P304" i="1"/>
  <c r="M303" i="1"/>
  <c r="P303" i="1"/>
  <c r="M302" i="1"/>
  <c r="P302" i="1"/>
  <c r="M301" i="1"/>
  <c r="M300" i="1"/>
  <c r="P300" i="1"/>
  <c r="M299" i="1"/>
  <c r="P299" i="1"/>
  <c r="M298" i="1"/>
  <c r="P298" i="1"/>
  <c r="M297" i="1"/>
  <c r="P297" i="1"/>
  <c r="M296" i="1"/>
  <c r="P296" i="1"/>
  <c r="M295" i="1"/>
  <c r="P295" i="1"/>
  <c r="M294" i="1"/>
  <c r="P294" i="1"/>
  <c r="M293" i="1"/>
  <c r="P293" i="1"/>
  <c r="M292" i="1"/>
  <c r="P292" i="1"/>
  <c r="M291" i="1"/>
  <c r="P291" i="1"/>
  <c r="M290" i="1"/>
  <c r="P290" i="1"/>
  <c r="M289" i="1"/>
  <c r="P289" i="1"/>
  <c r="M288" i="1"/>
  <c r="P288" i="1"/>
  <c r="M287" i="1"/>
  <c r="M286" i="1"/>
  <c r="M285" i="1"/>
  <c r="P285" i="1"/>
  <c r="M284" i="1"/>
  <c r="P284" i="1"/>
  <c r="M283" i="1"/>
  <c r="P283" i="1"/>
  <c r="M282" i="1"/>
  <c r="P282" i="1"/>
  <c r="M281" i="1"/>
  <c r="P281" i="1"/>
  <c r="M280" i="1"/>
  <c r="P280" i="1"/>
  <c r="M279" i="1"/>
  <c r="P279" i="1"/>
  <c r="M278" i="1"/>
  <c r="P278" i="1"/>
  <c r="M277" i="1"/>
  <c r="P277" i="1"/>
  <c r="M276" i="1"/>
  <c r="P276" i="1"/>
  <c r="M275" i="1"/>
  <c r="P275" i="1"/>
  <c r="M274" i="1"/>
  <c r="P274" i="1"/>
  <c r="M273" i="1"/>
  <c r="P273" i="1"/>
  <c r="M272" i="1"/>
  <c r="P272" i="1"/>
  <c r="M271" i="1"/>
  <c r="P271" i="1"/>
  <c r="M270" i="1"/>
  <c r="M269" i="1"/>
  <c r="P269" i="1"/>
  <c r="M268" i="1"/>
  <c r="P268" i="1"/>
  <c r="M267" i="1"/>
  <c r="P267" i="1"/>
  <c r="M266" i="1"/>
  <c r="P266" i="1"/>
  <c r="M265" i="1"/>
  <c r="P265" i="1"/>
  <c r="M264" i="1"/>
  <c r="P264" i="1"/>
  <c r="M263" i="1"/>
  <c r="P263" i="1"/>
  <c r="M262" i="1"/>
  <c r="P262" i="1"/>
  <c r="M261" i="1"/>
  <c r="P261" i="1"/>
  <c r="M260" i="1"/>
  <c r="P260" i="1"/>
  <c r="M259" i="1"/>
  <c r="P259" i="1"/>
  <c r="M258" i="1"/>
  <c r="P258" i="1"/>
  <c r="M257" i="1"/>
  <c r="P257" i="1"/>
  <c r="M256" i="1"/>
  <c r="P256" i="1"/>
  <c r="M255" i="1"/>
  <c r="P255" i="1"/>
  <c r="M254" i="1"/>
  <c r="P254" i="1"/>
  <c r="M253" i="1"/>
  <c r="P253" i="1"/>
  <c r="M252" i="1"/>
  <c r="P252" i="1"/>
  <c r="M251" i="1"/>
  <c r="M250" i="1"/>
  <c r="P250" i="1"/>
  <c r="M249" i="1"/>
  <c r="P249" i="1"/>
  <c r="M248" i="1"/>
  <c r="P248" i="1"/>
  <c r="M247" i="1"/>
  <c r="P247" i="1"/>
  <c r="M246" i="1"/>
  <c r="P246" i="1"/>
  <c r="M245" i="1"/>
  <c r="P245" i="1"/>
  <c r="M244" i="1"/>
  <c r="P244" i="1"/>
  <c r="M243" i="1"/>
  <c r="P243" i="1"/>
  <c r="M242" i="1"/>
  <c r="P242" i="1"/>
  <c r="M241" i="1"/>
  <c r="P241" i="1"/>
  <c r="M240" i="1"/>
  <c r="P240" i="1"/>
  <c r="M239" i="1"/>
  <c r="P239" i="1"/>
  <c r="M238" i="1"/>
  <c r="P238" i="1"/>
  <c r="M237" i="1"/>
  <c r="P237" i="1"/>
  <c r="M236" i="1"/>
  <c r="P236" i="1"/>
  <c r="M235" i="1"/>
  <c r="P235" i="1"/>
  <c r="M234" i="1"/>
  <c r="P234" i="1"/>
  <c r="M233" i="1"/>
  <c r="P233" i="1"/>
  <c r="M232" i="1"/>
  <c r="P232" i="1"/>
  <c r="M231" i="1"/>
  <c r="P231" i="1"/>
  <c r="M230" i="1"/>
  <c r="P230" i="1"/>
  <c r="M229" i="1"/>
  <c r="P229" i="1"/>
  <c r="M228" i="1"/>
  <c r="P228" i="1"/>
  <c r="M227" i="1"/>
  <c r="P227" i="1"/>
  <c r="M226" i="1"/>
  <c r="P226" i="1"/>
  <c r="M225" i="1"/>
  <c r="P225" i="1"/>
  <c r="M224" i="1"/>
  <c r="P224" i="1"/>
  <c r="M223" i="1"/>
  <c r="P223" i="1"/>
  <c r="M222" i="1"/>
  <c r="P222" i="1"/>
  <c r="M221" i="1"/>
  <c r="P221" i="1"/>
  <c r="M220" i="1"/>
  <c r="P220" i="1"/>
  <c r="M219" i="1"/>
  <c r="P219" i="1"/>
  <c r="M218" i="1"/>
  <c r="P218" i="1"/>
  <c r="M217" i="1"/>
  <c r="P217" i="1"/>
  <c r="M216" i="1"/>
  <c r="M215" i="1"/>
  <c r="P215" i="1"/>
  <c r="M214" i="1"/>
  <c r="P214" i="1"/>
  <c r="M213" i="1"/>
  <c r="P213" i="1"/>
  <c r="M212" i="1"/>
  <c r="M211" i="1"/>
  <c r="M210" i="1"/>
  <c r="M209" i="1"/>
  <c r="M208" i="1"/>
  <c r="P208" i="1"/>
  <c r="M207" i="1"/>
  <c r="P207" i="1"/>
  <c r="M206" i="1"/>
  <c r="P206" i="1"/>
  <c r="M205" i="1"/>
  <c r="P205" i="1"/>
  <c r="M204" i="1"/>
  <c r="P204" i="1"/>
  <c r="M203" i="1"/>
  <c r="P203" i="1"/>
  <c r="M202" i="1"/>
  <c r="P202" i="1"/>
  <c r="M201" i="1"/>
  <c r="P201" i="1"/>
  <c r="M200" i="1"/>
  <c r="P200" i="1"/>
  <c r="M199" i="1"/>
  <c r="P199" i="1"/>
  <c r="M198" i="1"/>
  <c r="P198" i="1"/>
  <c r="M197" i="1"/>
  <c r="P197" i="1"/>
  <c r="M196" i="1"/>
  <c r="P196" i="1"/>
  <c r="M195" i="1"/>
  <c r="P195" i="1"/>
  <c r="M194" i="1"/>
  <c r="P194" i="1"/>
  <c r="M193" i="1"/>
  <c r="P193" i="1"/>
  <c r="M192" i="1"/>
  <c r="P192" i="1"/>
  <c r="M191" i="1"/>
  <c r="P191" i="1"/>
  <c r="M190" i="1"/>
  <c r="P190" i="1"/>
  <c r="M189" i="1"/>
  <c r="P189" i="1"/>
  <c r="M188" i="1"/>
  <c r="P188" i="1"/>
  <c r="M187" i="1"/>
  <c r="M186" i="1"/>
  <c r="P186" i="1"/>
  <c r="M185" i="1"/>
  <c r="P185" i="1"/>
  <c r="M184" i="1"/>
  <c r="P184" i="1"/>
  <c r="M183" i="1"/>
  <c r="P183" i="1"/>
  <c r="M182" i="1"/>
  <c r="P182" i="1"/>
  <c r="M181" i="1"/>
  <c r="P181" i="1"/>
  <c r="M180" i="1"/>
  <c r="P180" i="1"/>
  <c r="M179" i="1"/>
  <c r="M178" i="1"/>
  <c r="M177" i="1"/>
  <c r="P177" i="1"/>
  <c r="M176" i="1"/>
  <c r="P176" i="1"/>
  <c r="M175" i="1"/>
  <c r="P175" i="1"/>
  <c r="M174" i="1"/>
  <c r="P174" i="1"/>
  <c r="M173" i="1"/>
  <c r="P173" i="1"/>
  <c r="M172" i="1"/>
  <c r="P172" i="1"/>
  <c r="M171" i="1"/>
  <c r="P171" i="1"/>
  <c r="M170" i="1"/>
  <c r="P170" i="1"/>
  <c r="M169" i="1"/>
  <c r="P169" i="1"/>
  <c r="M168" i="1"/>
  <c r="P168" i="1"/>
  <c r="M167" i="1"/>
  <c r="P167" i="1"/>
  <c r="M166" i="1"/>
  <c r="P166" i="1"/>
  <c r="M165" i="1"/>
  <c r="P165" i="1"/>
  <c r="M164" i="1"/>
  <c r="M163" i="1"/>
  <c r="P163" i="1"/>
  <c r="M162" i="1"/>
  <c r="P162" i="1"/>
  <c r="M161" i="1"/>
  <c r="P161" i="1"/>
  <c r="M160" i="1"/>
  <c r="P160" i="1"/>
  <c r="M159" i="1"/>
  <c r="P159" i="1"/>
  <c r="M158" i="1"/>
  <c r="P158" i="1"/>
  <c r="M157" i="1"/>
  <c r="P157" i="1"/>
  <c r="M156" i="1"/>
  <c r="P156" i="1"/>
  <c r="M155" i="1"/>
  <c r="P155" i="1"/>
  <c r="M154" i="1"/>
  <c r="P154" i="1"/>
  <c r="M153" i="1"/>
  <c r="P153" i="1"/>
  <c r="M152" i="1"/>
  <c r="P152" i="1"/>
  <c r="M151" i="1"/>
  <c r="P151" i="1"/>
  <c r="M150" i="1"/>
  <c r="P150" i="1"/>
  <c r="M149" i="1"/>
  <c r="P149" i="1"/>
  <c r="M148" i="1"/>
  <c r="P148" i="1"/>
  <c r="M147" i="1"/>
  <c r="M146" i="1"/>
  <c r="P146" i="1"/>
  <c r="M145" i="1"/>
  <c r="P145" i="1"/>
  <c r="M144" i="1"/>
  <c r="M143" i="1"/>
  <c r="M142" i="1"/>
  <c r="P142" i="1"/>
  <c r="M141" i="1"/>
  <c r="P141" i="1"/>
  <c r="M140" i="1"/>
  <c r="P140" i="1"/>
  <c r="M139" i="1"/>
  <c r="P139" i="1"/>
  <c r="M138" i="1"/>
  <c r="M137" i="1"/>
  <c r="P137" i="1"/>
  <c r="M136" i="1"/>
  <c r="P136" i="1"/>
  <c r="M135" i="1"/>
  <c r="P135" i="1"/>
  <c r="M134" i="1"/>
  <c r="M133" i="1"/>
  <c r="P133" i="1"/>
  <c r="M132" i="1"/>
  <c r="P132" i="1"/>
  <c r="M131" i="1"/>
  <c r="P131" i="1"/>
  <c r="M130" i="1"/>
  <c r="P130" i="1"/>
  <c r="M129" i="1"/>
  <c r="P129" i="1"/>
  <c r="M128" i="1"/>
  <c r="P128" i="1"/>
  <c r="M127" i="1"/>
  <c r="P127" i="1"/>
  <c r="M126" i="1"/>
  <c r="P126" i="1"/>
  <c r="M125" i="1"/>
  <c r="P125" i="1"/>
  <c r="M124" i="1"/>
  <c r="P124" i="1"/>
  <c r="M123" i="1"/>
  <c r="P123" i="1"/>
  <c r="M122" i="1"/>
  <c r="P122" i="1"/>
  <c r="M121" i="1"/>
  <c r="P121" i="1"/>
  <c r="M120" i="1"/>
  <c r="P120" i="1"/>
  <c r="M119" i="1"/>
  <c r="P119" i="1"/>
  <c r="M118" i="1"/>
  <c r="P118" i="1"/>
  <c r="M117" i="1"/>
  <c r="P117" i="1"/>
  <c r="M116" i="1"/>
  <c r="P116" i="1"/>
  <c r="M115" i="1"/>
  <c r="P115" i="1"/>
  <c r="M114" i="1"/>
  <c r="P114" i="1"/>
  <c r="M113" i="1"/>
  <c r="P113" i="1"/>
  <c r="M112" i="1"/>
  <c r="P112" i="1"/>
  <c r="M111" i="1"/>
  <c r="M110" i="1"/>
  <c r="P110" i="1"/>
  <c r="M109" i="1"/>
  <c r="P109" i="1"/>
  <c r="M108" i="1"/>
  <c r="P108" i="1"/>
  <c r="M107" i="1"/>
  <c r="P107" i="1"/>
  <c r="M106" i="1"/>
  <c r="P106" i="1"/>
  <c r="M105" i="1"/>
  <c r="P105" i="1"/>
  <c r="M104" i="1"/>
  <c r="P104" i="1"/>
  <c r="M103" i="1"/>
  <c r="P103" i="1"/>
  <c r="M102" i="1"/>
  <c r="P102" i="1"/>
  <c r="M101" i="1"/>
  <c r="P101" i="1"/>
  <c r="M100" i="1"/>
  <c r="P100" i="1"/>
  <c r="M99" i="1"/>
  <c r="P99" i="1"/>
  <c r="M98" i="1"/>
  <c r="P98" i="1"/>
  <c r="M97" i="1"/>
  <c r="P97" i="1"/>
  <c r="M96" i="1"/>
  <c r="P96" i="1"/>
  <c r="M95" i="1"/>
  <c r="P95" i="1"/>
  <c r="M94" i="1"/>
  <c r="P94" i="1"/>
  <c r="M93" i="1"/>
  <c r="P93" i="1"/>
  <c r="M92" i="1"/>
  <c r="P92" i="1"/>
  <c r="M91" i="1"/>
  <c r="M90" i="1"/>
  <c r="M89" i="1"/>
  <c r="P89" i="1"/>
  <c r="M88" i="1"/>
  <c r="P88" i="1"/>
  <c r="M87" i="1"/>
  <c r="P87" i="1"/>
  <c r="M86" i="1"/>
  <c r="P86" i="1"/>
  <c r="M85" i="1"/>
  <c r="P85" i="1"/>
  <c r="M84" i="1"/>
  <c r="M83" i="1"/>
  <c r="P83" i="1"/>
  <c r="M82" i="1"/>
  <c r="P82" i="1"/>
  <c r="M81" i="1"/>
  <c r="P81" i="1"/>
  <c r="M80" i="1"/>
  <c r="P80" i="1"/>
  <c r="M79" i="1"/>
  <c r="P79" i="1"/>
  <c r="M78" i="1"/>
  <c r="P78" i="1"/>
  <c r="M77" i="1"/>
  <c r="P77" i="1"/>
  <c r="M76" i="1"/>
  <c r="M75" i="1"/>
  <c r="P75" i="1"/>
  <c r="M74" i="1"/>
  <c r="P74" i="1"/>
  <c r="M73" i="1"/>
  <c r="P73" i="1"/>
  <c r="M72" i="1"/>
  <c r="P72" i="1"/>
  <c r="M71" i="1"/>
  <c r="P71" i="1"/>
  <c r="M70" i="1"/>
  <c r="P70" i="1"/>
  <c r="M69" i="1"/>
  <c r="P69" i="1"/>
  <c r="M68" i="1"/>
  <c r="P68" i="1"/>
  <c r="M67" i="1"/>
  <c r="P67" i="1"/>
  <c r="M66" i="1"/>
  <c r="P66" i="1"/>
  <c r="M65" i="1"/>
  <c r="P65" i="1"/>
  <c r="M64" i="1"/>
  <c r="P64" i="1"/>
  <c r="M63" i="1"/>
  <c r="P63" i="1"/>
  <c r="M62" i="1"/>
  <c r="P62" i="1"/>
  <c r="M61" i="1"/>
  <c r="P61" i="1"/>
  <c r="F61" i="1"/>
  <c r="M60" i="1"/>
  <c r="P60" i="1"/>
  <c r="M59" i="1"/>
  <c r="M58" i="1"/>
  <c r="P58" i="1"/>
  <c r="M57" i="1"/>
  <c r="P57" i="1"/>
  <c r="M56" i="1"/>
  <c r="P56" i="1"/>
  <c r="M55" i="1"/>
  <c r="P55" i="1"/>
  <c r="M54" i="1"/>
  <c r="P54" i="1"/>
  <c r="M53" i="1"/>
  <c r="P53" i="1"/>
  <c r="M52" i="1"/>
  <c r="P52" i="1"/>
  <c r="M51" i="1"/>
  <c r="P51" i="1"/>
  <c r="M50" i="1"/>
  <c r="P50" i="1"/>
  <c r="M49" i="1"/>
  <c r="P49" i="1"/>
  <c r="M48" i="1"/>
  <c r="P48" i="1"/>
  <c r="M47" i="1"/>
  <c r="P47" i="1"/>
  <c r="M46" i="1"/>
  <c r="P46" i="1"/>
  <c r="M45" i="1"/>
  <c r="P45" i="1"/>
  <c r="M44" i="1"/>
  <c r="P44" i="1"/>
  <c r="M43" i="1"/>
  <c r="P43" i="1"/>
  <c r="M42" i="1"/>
  <c r="P42" i="1"/>
  <c r="M41" i="1"/>
  <c r="M40" i="1"/>
  <c r="P40" i="1"/>
  <c r="M39" i="1"/>
  <c r="P39" i="1"/>
  <c r="M38" i="1"/>
  <c r="P38" i="1"/>
  <c r="M37" i="1"/>
  <c r="P37" i="1"/>
  <c r="M36" i="1"/>
  <c r="P36" i="1"/>
  <c r="M35" i="1"/>
  <c r="P35" i="1"/>
  <c r="M34" i="1"/>
  <c r="P34" i="1"/>
  <c r="M33" i="1"/>
  <c r="P33" i="1"/>
  <c r="M32" i="1"/>
  <c r="P32" i="1"/>
  <c r="M31" i="1"/>
  <c r="P31" i="1"/>
  <c r="M30" i="1"/>
  <c r="P30" i="1"/>
  <c r="M29" i="1"/>
  <c r="P29" i="1"/>
  <c r="M28" i="1"/>
  <c r="M27" i="1"/>
  <c r="M26" i="1"/>
  <c r="P26" i="1"/>
  <c r="M25" i="1"/>
  <c r="P25" i="1"/>
  <c r="M24" i="1"/>
  <c r="P24" i="1"/>
  <c r="M23" i="1"/>
  <c r="P23" i="1"/>
  <c r="M22" i="1"/>
  <c r="P22" i="1"/>
  <c r="M21" i="1"/>
  <c r="P21" i="1"/>
  <c r="M20" i="1"/>
  <c r="P20" i="1"/>
  <c r="M19" i="1"/>
  <c r="P19" i="1"/>
  <c r="M18" i="1"/>
  <c r="P18" i="1"/>
  <c r="M17" i="1"/>
  <c r="P17" i="1"/>
  <c r="M16" i="1"/>
  <c r="P16" i="1"/>
  <c r="M15" i="1"/>
  <c r="P15" i="1"/>
  <c r="M14" i="1"/>
  <c r="M13" i="1"/>
  <c r="P13" i="1"/>
  <c r="M12" i="1"/>
  <c r="P12" i="1"/>
  <c r="M11" i="1"/>
  <c r="P11" i="1"/>
  <c r="M10" i="1"/>
  <c r="P10" i="1"/>
  <c r="M9" i="1"/>
  <c r="P9" i="1"/>
  <c r="M8" i="1"/>
  <c r="P8" i="1"/>
  <c r="M7" i="1"/>
  <c r="P7" i="1"/>
  <c r="M6" i="1"/>
  <c r="P6" i="1"/>
  <c r="M5" i="1"/>
  <c r="P5" i="1"/>
  <c r="M4" i="1"/>
  <c r="P4" i="1"/>
  <c r="M3" i="1"/>
  <c r="P3" i="1"/>
  <c r="M2" i="1"/>
  <c r="P2" i="1"/>
</calcChain>
</file>

<file path=xl/sharedStrings.xml><?xml version="1.0" encoding="utf-8"?>
<sst xmlns="http://schemas.openxmlformats.org/spreadsheetml/2006/main" count="3683" uniqueCount="643">
  <si>
    <t>WBS L2</t>
  </si>
  <si>
    <t>WBS L3</t>
  </si>
  <si>
    <t>US / Non-US</t>
  </si>
  <si>
    <t>Institution</t>
  </si>
  <si>
    <t>Labor Cat.</t>
  </si>
  <si>
    <t>Names</t>
  </si>
  <si>
    <t>Tasks</t>
  </si>
  <si>
    <t>Source of Funds (U.S. Only)</t>
  </si>
  <si>
    <t>NSF M&amp;O Core</t>
  </si>
  <si>
    <t>NSF Base Grants</t>
  </si>
  <si>
    <t>U.S. IN-KIND</t>
  </si>
  <si>
    <t>Non U.S. In-Kind</t>
  </si>
  <si>
    <t>Grand Total</t>
  </si>
  <si>
    <t>Comments v 11.0</t>
  </si>
  <si>
    <t>V10.0</t>
  </si>
  <si>
    <t>Diff</t>
  </si>
  <si>
    <t>Chair Filter</t>
  </si>
  <si>
    <t>V13.1 Change</t>
  </si>
  <si>
    <t>2.1 Program Management</t>
  </si>
  <si>
    <t>2.1.1 Administration</t>
  </si>
  <si>
    <t>US</t>
  </si>
  <si>
    <t>LBNL</t>
  </si>
  <si>
    <t>KE</t>
  </si>
  <si>
    <t>KLEIN,SPENCER</t>
  </si>
  <si>
    <t>Supervise LBNL effort</t>
  </si>
  <si>
    <t>Pubcom member</t>
  </si>
  <si>
    <t>US In-Kind</t>
  </si>
  <si>
    <t>Pubcom</t>
  </si>
  <si>
    <t>UWRF</t>
  </si>
  <si>
    <t>MADSEN, JIM</t>
  </si>
  <si>
    <t>Speakers Comm Chair</t>
  </si>
  <si>
    <t>Instead of T. Ignacio</t>
  </si>
  <si>
    <t>Speakers Chair</t>
  </si>
  <si>
    <t>PSU</t>
  </si>
  <si>
    <t>COWEN, DOUG</t>
  </si>
  <si>
    <t>ExecCom member</t>
  </si>
  <si>
    <t>ExecCom</t>
  </si>
  <si>
    <t>DEYOUNG, TYCE</t>
  </si>
  <si>
    <t>Deputy Spokesperson</t>
  </si>
  <si>
    <t>UCB</t>
  </si>
  <si>
    <t>SC</t>
  </si>
  <si>
    <t>FILIMONOV, KIRILL</t>
  </si>
  <si>
    <t>Base Grants</t>
  </si>
  <si>
    <t>WOSCHNAGG, KURT</t>
  </si>
  <si>
    <t>Speakers Comm member</t>
  </si>
  <si>
    <t>Speakers</t>
  </si>
  <si>
    <t>UD</t>
  </si>
  <si>
    <t>GAISSER, TOM</t>
  </si>
  <si>
    <t>STANEV, TODOR</t>
  </si>
  <si>
    <t>UMD</t>
  </si>
  <si>
    <t>SULLIVAN, GREG</t>
  </si>
  <si>
    <t>Spokesperson</t>
  </si>
  <si>
    <t>PO</t>
  </si>
  <si>
    <t>WISSING, HENRIKE</t>
  </si>
  <si>
    <t>SBU</t>
  </si>
  <si>
    <t>KIRYLUK,JOANNA</t>
  </si>
  <si>
    <t>Simulation Prod. Comm member</t>
  </si>
  <si>
    <t>UW</t>
  </si>
  <si>
    <t>HALZEN, FRANCIS</t>
  </si>
  <si>
    <t>Principle Investigator</t>
  </si>
  <si>
    <t>KARLE, ALBRECHT</t>
  </si>
  <si>
    <t>Associate Director for Science</t>
  </si>
  <si>
    <t>Coordination Committee chair</t>
  </si>
  <si>
    <t>ICC Chair</t>
  </si>
  <si>
    <t>YECK, JAMES</t>
  </si>
  <si>
    <t>Director of Operations</t>
  </si>
  <si>
    <t>From 0.50 FTE</t>
  </si>
  <si>
    <t>MA</t>
  </si>
  <si>
    <t>MERINO, GONZALO</t>
  </si>
  <si>
    <t>Computing Infrastructure Management</t>
  </si>
  <si>
    <t>PELES, ADI</t>
  </si>
  <si>
    <t>Resource Coordinator</t>
  </si>
  <si>
    <t>AD</t>
  </si>
  <si>
    <t>Vakhnina, Catherine</t>
  </si>
  <si>
    <t>Deputy Resource Coordinator</t>
  </si>
  <si>
    <t>US Total</t>
  </si>
  <si>
    <t/>
  </si>
  <si>
    <t>Non-US</t>
  </si>
  <si>
    <t>ALBERTA</t>
  </si>
  <si>
    <t>GRANT, DARREN</t>
  </si>
  <si>
    <t>Pubcom adjoint member</t>
  </si>
  <si>
    <t>Non-US In-kind</t>
  </si>
  <si>
    <t>DESY</t>
  </si>
  <si>
    <t>SPIERING, CHRISTIAN</t>
  </si>
  <si>
    <t>ACKERMANN, MARKUS</t>
  </si>
  <si>
    <t>Analysis Coordinator</t>
  </si>
  <si>
    <t>DPNC</t>
  </si>
  <si>
    <t>MONTARULI, TERESA</t>
  </si>
  <si>
    <t>ICB Member</t>
  </si>
  <si>
    <t>HUMBOLDT</t>
  </si>
  <si>
    <t>KAPPES, ALEXANDER</t>
  </si>
  <si>
    <t>SU</t>
  </si>
  <si>
    <t>HULTH, PER OLOF</t>
  </si>
  <si>
    <t>HULTQVIST, KLAS</t>
  </si>
  <si>
    <t>FINLEY, CHAD SU</t>
  </si>
  <si>
    <t>Coordination with LIGO</t>
  </si>
  <si>
    <t>WALCK, CHRISTIAN</t>
  </si>
  <si>
    <t>Publications Bookkeeping</t>
  </si>
  <si>
    <t>ULB</t>
  </si>
  <si>
    <t>HANSON, KAEL</t>
  </si>
  <si>
    <t>UU</t>
  </si>
  <si>
    <t>BOTNER, OLGA</t>
  </si>
  <si>
    <t>Pubcom Chair</t>
  </si>
  <si>
    <t>PubCom Chair</t>
  </si>
  <si>
    <t>HALLGREN, ALLAN</t>
  </si>
  <si>
    <t>VUB</t>
  </si>
  <si>
    <t>DE CLERCQ, CATHERINE</t>
  </si>
  <si>
    <t>WUPPERTAL</t>
  </si>
  <si>
    <t>HELBING, KLAUS</t>
  </si>
  <si>
    <t>RWTH</t>
  </si>
  <si>
    <t>WIEBUSCH, CHRISTOPHER</t>
  </si>
  <si>
    <t>MAINZ</t>
  </si>
  <si>
    <t>KOPKE, LUTZ</t>
  </si>
  <si>
    <t>Supernova group Co-Chair</t>
  </si>
  <si>
    <t>WG Chair</t>
  </si>
  <si>
    <t>BOCHUM</t>
  </si>
  <si>
    <t>TJUS, JULIA</t>
  </si>
  <si>
    <t>Non-US Total</t>
  </si>
  <si>
    <t>WBS L3 Total</t>
  </si>
  <si>
    <t>2.1.2 Engineering And R&amp;D Support</t>
  </si>
  <si>
    <t>KU</t>
  </si>
  <si>
    <t>BESSON, DAVE</t>
  </si>
  <si>
    <t>EMI - Radio R&amp;D</t>
  </si>
  <si>
    <t>PINGU Co-Lead</t>
  </si>
  <si>
    <t>HOFFMAN, KARA</t>
  </si>
  <si>
    <t>Detector R&amp;D</t>
  </si>
  <si>
    <t>DUVERNOIS, MICHAEL</t>
  </si>
  <si>
    <t>Specialized simulations, designing new filters, unusual data selections, extracting specialized information</t>
  </si>
  <si>
    <t>Instead of Hagar</t>
  </si>
  <si>
    <t>Ongoing EMI studies &amp; mitigation, South Pole &amp; Northern test site instrumentation, Summer South Pole field work</t>
  </si>
  <si>
    <t>EN</t>
  </si>
  <si>
    <t>LAUNDRIE, ANDREW</t>
  </si>
  <si>
    <t>Engineering Support: IceCube Lab Summer operations, cabling, &amp; instrumentation testing</t>
  </si>
  <si>
    <t>Effort to Jim H.</t>
  </si>
  <si>
    <t>SANDSTROM, PERRY</t>
  </si>
  <si>
    <t>Ongoing EMI studies &amp; mitigation, South Pole &amp; Northern test site instrumentation, In-field work</t>
  </si>
  <si>
    <t>Engineering Support: IceCube Lab Summer operations, fieldwork management, design of the pDOM, GPS maintenance</t>
  </si>
  <si>
    <t>HAUGEN, JAMES</t>
  </si>
  <si>
    <t>Engineering Support: logistics, northern hemisphere testing, &amp; vendor management</t>
  </si>
  <si>
    <t>Effort from Andy and Perry</t>
  </si>
  <si>
    <t>NAHNHAUER, ROLF</t>
  </si>
  <si>
    <t>Acoustic R&amp;D Support</t>
  </si>
  <si>
    <t>KARG, TIMO</t>
  </si>
  <si>
    <t>GR</t>
  </si>
  <si>
    <t>PAUL, LARRISA</t>
  </si>
  <si>
    <r>
      <t>SPATS SD Maintenance</t>
    </r>
    <r>
      <rPr>
        <sz val="10"/>
        <color indexed="10"/>
        <rFont val="Arial"/>
        <family val="2"/>
      </rPr>
      <t xml:space="preserve"> &amp; Analysis</t>
    </r>
  </si>
  <si>
    <t>HEINEN, DIRK</t>
  </si>
  <si>
    <t>EMI Measurements</t>
  </si>
  <si>
    <t>MEURES, THOMAS</t>
  </si>
  <si>
    <t>GENT</t>
  </si>
  <si>
    <t>UGENT SC</t>
  </si>
  <si>
    <t>UGENT GR</t>
  </si>
  <si>
    <t>2.1.3 Usap Support</t>
  </si>
  <si>
    <t>USAP Support: yearly sip, coordination with contractor (ASC)</t>
  </si>
  <si>
    <t>2.1.4 Education &amp; Outreach</t>
  </si>
  <si>
    <t>OSU</t>
  </si>
  <si>
    <t>OSU PO</t>
  </si>
  <si>
    <t>Education &amp; Outreach</t>
  </si>
  <si>
    <t>PRICE, BUFORD</t>
  </si>
  <si>
    <t>UMD KE</t>
  </si>
  <si>
    <t>Bacque, Laurel</t>
  </si>
  <si>
    <t>Education &amp; Outreach Coordination</t>
  </si>
  <si>
    <t>Instead of Evelyn</t>
  </si>
  <si>
    <t>BRAVO G​ALLART, S​ILVIA​</t>
  </si>
  <si>
    <t>Madsen, Megan</t>
  </si>
  <si>
    <t>Instead of Andrea</t>
  </si>
  <si>
    <t>Teachers program and UWRF Upward Bound</t>
  </si>
  <si>
    <t>UWRF AD</t>
  </si>
  <si>
    <t>Teachers Program</t>
  </si>
  <si>
    <t>WBS L2 Total</t>
  </si>
  <si>
    <t>2.2 Detector Operations &amp; Maintenance</t>
  </si>
  <si>
    <t>NYGREN,DAVID R</t>
  </si>
  <si>
    <t>Track Engine Trigger</t>
  </si>
  <si>
    <t>2.2.2 Data Acquisition</t>
  </si>
  <si>
    <t>KELLEY, JOHN</t>
  </si>
  <si>
    <t xml:space="preserve">Detector Maintenance and Operations Manager </t>
  </si>
  <si>
    <t>UMH</t>
  </si>
  <si>
    <t>KOHNEN, GEORGES</t>
  </si>
  <si>
    <t>Database Coordinator</t>
  </si>
  <si>
    <t>2.2.1 Run Coordination</t>
  </si>
  <si>
    <t>IT</t>
  </si>
  <si>
    <t>Auer, Ralf</t>
  </si>
  <si>
    <t>Winterovers coordinator, hiring and training of winterovers</t>
  </si>
  <si>
    <t>WO</t>
  </si>
  <si>
    <t>UW Winter Overs</t>
  </si>
  <si>
    <t>Operate Detector  (Winter-Overs)</t>
  </si>
  <si>
    <t>UC</t>
  </si>
  <si>
    <t>UC GR</t>
  </si>
  <si>
    <t>Flasher Runs</t>
  </si>
  <si>
    <t>BONN</t>
  </si>
  <si>
    <t>BOSSER, SEBASTIAN</t>
  </si>
  <si>
    <t>Run Coordinator</t>
  </si>
  <si>
    <t>STEZELBERGER,THORSTEN</t>
  </si>
  <si>
    <t>Maintain DAQ Hardware (Hubs, DOR, Clocks, GPS,...)</t>
  </si>
  <si>
    <t>SECKEL, DAVID</t>
  </si>
  <si>
    <t>DAQ Monitoring</t>
  </si>
  <si>
    <t>DOM Cal Maintenance, DOM issues</t>
  </si>
  <si>
    <t>CS</t>
  </si>
  <si>
    <t>Frere, Michael</t>
  </si>
  <si>
    <t>Maintain DAQ Software Systems (IceCube Live) and track changes with time in the detector</t>
  </si>
  <si>
    <t>GLOWACKI, DAVID</t>
  </si>
  <si>
    <t>Maintain DAQ Software Systems (incl. triggers, up to Event Builder) and track changes with time in the detector</t>
  </si>
  <si>
    <t>Newcomb, Matthew</t>
  </si>
  <si>
    <t>Maintain DAQ Software Systems experiment control and monitoring, DOM and DOMhub software)  and track changes with time in the detector</t>
  </si>
  <si>
    <t>JACOBSEN, JOHN (NPX)</t>
  </si>
  <si>
    <t>Maintain low-level DAQ software (DOR device driver, DOM software)</t>
  </si>
  <si>
    <t>WEAVER, CHRISTOPHER</t>
  </si>
  <si>
    <t>DOM CAL Maintenance</t>
  </si>
  <si>
    <t>Data Acquisition</t>
  </si>
  <si>
    <t>HEEREMAN, DAVID</t>
  </si>
  <si>
    <t>Develop Hit Spooling for Supernova &amp; others</t>
  </si>
  <si>
    <t>DeWasseige, Gwen</t>
  </si>
  <si>
    <t>Detector Noise Studies</t>
  </si>
  <si>
    <t>PINAT, ELISA</t>
  </si>
  <si>
    <t>2.2.3 Online Filter (Pnf)</t>
  </si>
  <si>
    <t>BLAUFUSS, ERIK</t>
  </si>
  <si>
    <t>Maintain PnF S/W and Online Filters</t>
  </si>
  <si>
    <t>Schmidt, Torsten</t>
  </si>
  <si>
    <t>Maintain PnF Software and Online Filters</t>
  </si>
  <si>
    <t>RICHMAN, MIKE</t>
  </si>
  <si>
    <t>Online Filter Testing</t>
  </si>
  <si>
    <t>2.2.4 Sps Operations</t>
  </si>
  <si>
    <t>Maintain South Pole Computing H/W Infrastructure and operating systems</t>
  </si>
  <si>
    <t>Instead of Karthik</t>
  </si>
  <si>
    <t>WISNIEWSKI, PAUL</t>
  </si>
  <si>
    <t>Networking and Security Maintenance</t>
  </si>
  <si>
    <t>2.2.5 Spts Operations</t>
  </si>
  <si>
    <t>2.2.6 Experiment Control</t>
  </si>
  <si>
    <t>IceCube Live Maintenance and Upgrades</t>
  </si>
  <si>
    <t>2.2.7 Detector Monitoring</t>
  </si>
  <si>
    <t>CAU</t>
  </si>
  <si>
    <t>JAPARIDZE, GEORGE</t>
  </si>
  <si>
    <t>Monitoring shifts</t>
  </si>
  <si>
    <t>GTECH</t>
  </si>
  <si>
    <t>CASEY, JAMES</t>
  </si>
  <si>
    <t>BadDomList</t>
  </si>
  <si>
    <t>NIEDERHAUSEN, HANS</t>
  </si>
  <si>
    <t>Detector Monitoring</t>
  </si>
  <si>
    <t>CHANG, HYON HA</t>
  </si>
  <si>
    <t>ROTT, CARSTEN</t>
  </si>
  <si>
    <t>Maintain good run list</t>
  </si>
  <si>
    <t>PFENDNER, CARL</t>
  </si>
  <si>
    <t>KOSKINEN, JASON</t>
  </si>
  <si>
    <t>DUNKMAN, MATT</t>
  </si>
  <si>
    <t>SUBR</t>
  </si>
  <si>
    <t>TER-ANTONYAN, SAMVEL</t>
  </si>
  <si>
    <t>UA</t>
  </si>
  <si>
    <t>XU, DONGLIAN</t>
  </si>
  <si>
    <t>PEPPER, JAMES</t>
  </si>
  <si>
    <t>LARSON, MICHAEL</t>
  </si>
  <si>
    <t>UAA</t>
  </si>
  <si>
    <t>RAWLINS, KATHERINE</t>
  </si>
  <si>
    <t>Coordinate Monitoring</t>
  </si>
  <si>
    <t>UCB SC</t>
  </si>
  <si>
    <t>UCB GR</t>
  </si>
  <si>
    <t>UCI</t>
  </si>
  <si>
    <t>SILVERSTRI, ANDREA</t>
  </si>
  <si>
    <t>HANSON, JORDAN</t>
  </si>
  <si>
    <t>KUWABARA, TAKAO</t>
  </si>
  <si>
    <t>Temp. &amp; Pressure atmospheric monitoring</t>
  </si>
  <si>
    <t>UMD PO</t>
  </si>
  <si>
    <t>UMD GR</t>
  </si>
  <si>
    <t>UW PO</t>
  </si>
  <si>
    <t>UW GR</t>
  </si>
  <si>
    <t>CHIBA</t>
  </si>
  <si>
    <t>CHIBA GR</t>
  </si>
  <si>
    <t>DESY SC</t>
  </si>
  <si>
    <t>DESY GR</t>
  </si>
  <si>
    <t>DTMND</t>
  </si>
  <si>
    <t>DTMD GR</t>
  </si>
  <si>
    <t>EPFL</t>
  </si>
  <si>
    <t>BRUIJN, RONALD</t>
  </si>
  <si>
    <t>TUM</t>
  </si>
  <si>
    <t>MPI GR</t>
  </si>
  <si>
    <t>BLUMENTHAL, JAN</t>
  </si>
  <si>
    <t>Monitoring contact</t>
  </si>
  <si>
    <t>RASTA Data Monitoring</t>
  </si>
  <si>
    <t>RWTH GR</t>
  </si>
  <si>
    <t>Monitoring (4 weeks)</t>
  </si>
  <si>
    <t>SU GR</t>
  </si>
  <si>
    <t>ULB GR</t>
  </si>
  <si>
    <t>UOX</t>
  </si>
  <si>
    <t>SARKAR, SUBIR</t>
  </si>
  <si>
    <t>UU GR</t>
  </si>
  <si>
    <t>Monitoring Shifts</t>
  </si>
  <si>
    <t>VUB PO</t>
  </si>
  <si>
    <t>VUB GR</t>
  </si>
  <si>
    <t>New 3 students</t>
  </si>
  <si>
    <t>WUPPERTAL GR</t>
  </si>
  <si>
    <t>South Pole EMI Monitoring</t>
  </si>
  <si>
    <t>SPATS</t>
  </si>
  <si>
    <t>UM GR</t>
  </si>
  <si>
    <t>ASEN, CHRISTOV</t>
  </si>
  <si>
    <t>RAAMEZ MOHAMED</t>
  </si>
  <si>
    <t>UBONN GR</t>
  </si>
  <si>
    <t>SABA, ISAAC</t>
  </si>
  <si>
    <t>2.2.8 Detector Calibration</t>
  </si>
  <si>
    <t>Bubble studies with flashers</t>
  </si>
  <si>
    <t>WILLIAMS, DAWN</t>
  </si>
  <si>
    <t>managing flasher runs coordinating low level calibration effort</t>
  </si>
  <si>
    <t>Low-energy cascade calibration with flashers</t>
  </si>
  <si>
    <t>IceCube Live C&amp;V</t>
  </si>
  <si>
    <t>Calibration Lead</t>
  </si>
  <si>
    <t>Calibration</t>
  </si>
  <si>
    <t>WENDT, CHRISTOPHER</t>
  </si>
  <si>
    <t>Absolute DOM sensitivity</t>
  </si>
  <si>
    <t>Flasher output, flasher calibration</t>
  </si>
  <si>
    <t>DOM charge response, linearity, DOM calibration support</t>
  </si>
  <si>
    <t>FEINTZIG, JACOB</t>
  </si>
  <si>
    <t>Ice Properties</t>
  </si>
  <si>
    <t>JERO, KYLE</t>
  </si>
  <si>
    <t>DOM Linearity, sensitivity</t>
  </si>
  <si>
    <t>Ice properties (anisotropy)</t>
  </si>
  <si>
    <t>VAN SANTEN, JACOB</t>
  </si>
  <si>
    <t>Calibration of DOM waveforms</t>
  </si>
  <si>
    <t>ACHIM STOESSL</t>
  </si>
  <si>
    <t>Flasher Analysis</t>
  </si>
  <si>
    <t>2.2.9 Icetop Operations</t>
  </si>
  <si>
    <t>TILAV, SERAP</t>
  </si>
  <si>
    <t>Coordinate IceTop Operations</t>
  </si>
  <si>
    <t>SPICZAK, GLENN</t>
  </si>
  <si>
    <t>IceTop tank Monitoring</t>
  </si>
  <si>
    <t>2.2.10 Supernova Operations</t>
  </si>
  <si>
    <t>MARUYAMA, REINA</t>
  </si>
  <si>
    <t>Supernova DAQ and Simulation  tools</t>
  </si>
  <si>
    <t>RIEDEL, BENEDIKT</t>
  </si>
  <si>
    <t>Supernova DAQ</t>
  </si>
  <si>
    <t>KROLL, GÖSTA</t>
  </si>
  <si>
    <t>SuperNova Operations</t>
  </si>
  <si>
    <t>EBERHARD, BENJAMIN</t>
  </si>
  <si>
    <t>BAUM, VOLKER</t>
  </si>
  <si>
    <t>RIBORDY, MATHIEU</t>
  </si>
  <si>
    <t>Development of  the multi-hit detection technique</t>
  </si>
  <si>
    <t>2.3 Computing And Data Management</t>
  </si>
  <si>
    <t>2.3.1 Core Software</t>
  </si>
  <si>
    <t>HELLAUER, ROBERT</t>
  </si>
  <si>
    <t>Core Software</t>
  </si>
  <si>
    <t>Maintain Core Analysis Framework (IceTray)</t>
  </si>
  <si>
    <t>Straszheim, Troy</t>
  </si>
  <si>
    <t>UMD CS</t>
  </si>
  <si>
    <t>Maintain Core Software Repository</t>
  </si>
  <si>
    <t>MAUNU, RYAN</t>
  </si>
  <si>
    <t>DH</t>
  </si>
  <si>
    <t>DIAZ-VELEZ, JUAN CARLOS</t>
  </si>
  <si>
    <t>Simulation production &amp; data processing software framework (IceProd), and simulation programs (detector response)</t>
  </si>
  <si>
    <t>Jackson, Steven</t>
  </si>
  <si>
    <t>Development of IceCube event viewer software</t>
  </si>
  <si>
    <t>NEW</t>
  </si>
  <si>
    <t>Software support, code reviews</t>
  </si>
  <si>
    <t>FADIRAN, OLADIPO</t>
  </si>
  <si>
    <t>Maintain Data Processing Software</t>
  </si>
  <si>
    <t>WHITEHORN, NATHAN</t>
  </si>
  <si>
    <t>IceTray support, software maintenance</t>
  </si>
  <si>
    <t>NEILSON, NAOKO</t>
  </si>
  <si>
    <t>IceTray Support (Q frame)</t>
  </si>
  <si>
    <t>BOERSMA, DAVID</t>
  </si>
  <si>
    <t>Maintain Reconstruction Framework</t>
  </si>
  <si>
    <t>2.3.2 Data Storage &amp; Transfer</t>
  </si>
  <si>
    <t>Transformation of Data for Long-Term Persistence and Archival. Maintain Data Warehouse Standards, Software (Ingest), Data Access (FTP), and Web Interface</t>
  </si>
  <si>
    <t>RICHARDS, JOHN</t>
  </si>
  <si>
    <t>Maintain and Operate Data Storage Infrastructure</t>
  </si>
  <si>
    <t>BELLINGER, JIM</t>
  </si>
  <si>
    <t>MEADE, PATRICK</t>
  </si>
  <si>
    <t xml:space="preserve">Transfer Data from S. Pole to UW Data Warehouse and Archive at S. Pole. Maintain Data Transfer SW (SPADE). Maintain Data Warehouse Standards, Software (Ingest), Data Access (FTP), and Web Interface </t>
  </si>
  <si>
    <t>SCHöNWALD, ARNE</t>
  </si>
  <si>
    <t>Data transfer UW-DESY</t>
  </si>
  <si>
    <t>2.3.3 Computing Resources</t>
  </si>
  <si>
    <t>CLARK, KEN</t>
  </si>
  <si>
    <t>Coordination and Support for Grid and distributed computing</t>
  </si>
  <si>
    <t>LONI Grid computing</t>
  </si>
  <si>
    <t>UMD IT</t>
  </si>
  <si>
    <t>STOCK, BEN</t>
  </si>
  <si>
    <t>Maintain Data Center Infrastructure</t>
  </si>
  <si>
    <t>Barnet, Steve</t>
  </si>
  <si>
    <t>Maintain Core Computing Systems, Coordination Grid &amp; distributed computing</t>
  </si>
  <si>
    <t>Maintain Core High Performance Computing Systems</t>
  </si>
  <si>
    <t>BRIK, VLADIMIR</t>
  </si>
  <si>
    <t>Increased position</t>
  </si>
  <si>
    <t>Maintain Data Center Networking and Security</t>
  </si>
  <si>
    <t>DESY IT</t>
  </si>
  <si>
    <t>European Data Center -Distributed Computing and Labor</t>
  </si>
  <si>
    <t>JACOBI, EMANUEL</t>
  </si>
  <si>
    <t>Reconstruction Release Manager, Maintain Reconstruction Framework</t>
  </si>
  <si>
    <t>TAAVOLA, HENRIC</t>
  </si>
  <si>
    <t>Computing resources</t>
  </si>
  <si>
    <t>PIELOTH, DAMIAN</t>
  </si>
  <si>
    <t>Coordinate GRID computing in Germany</t>
  </si>
  <si>
    <t>SU SC</t>
  </si>
  <si>
    <t>Computing Resources</t>
  </si>
  <si>
    <t>IC database management</t>
  </si>
  <si>
    <t>2.3.4 Data Production Processing</t>
  </si>
  <si>
    <t>SANTANDER, MARCOS</t>
  </si>
  <si>
    <t>Moon Shadow online</t>
  </si>
  <si>
    <t>Unpacking, Decoding &amp; Calibration of Raw Data (Level1); Run Common Reconstructions on UW IceCube Compute Cluster (Level2)</t>
  </si>
  <si>
    <t>2.3.5 Simulation Production</t>
  </si>
  <si>
    <t>GERHARDT,LISA</t>
  </si>
  <si>
    <t>Simulation Production on PDSF</t>
  </si>
  <si>
    <t>Instead of Joanna</t>
  </si>
  <si>
    <t>Simulation Production</t>
  </si>
  <si>
    <t>Instead of CABALLERO -MORA, KAREN</t>
  </si>
  <si>
    <t>TAMBURRO, ALESSIO</t>
  </si>
  <si>
    <t>IceTop Simulation Production</t>
  </si>
  <si>
    <t>HUSSAIN, SHAHID</t>
  </si>
  <si>
    <t>CHEUNG, ELIM</t>
  </si>
  <si>
    <t>Simulation Production coordination</t>
  </si>
  <si>
    <t>DESIATI, PAOLO</t>
  </si>
  <si>
    <t>Coordination of Simulation Production, identifying resources, streamlining programs for the cloud, GPU</t>
  </si>
  <si>
    <t>Simulation Production panel chair</t>
  </si>
  <si>
    <t>DAY, MELANIE</t>
  </si>
  <si>
    <t>Low Energy Simulation Production</t>
  </si>
  <si>
    <t>MCNALLY, FRANK</t>
  </si>
  <si>
    <t>IceTop Simulation ProductionProduction / Data Processing</t>
  </si>
  <si>
    <t>SCHULTZ, DAVID</t>
  </si>
  <si>
    <t xml:space="preserve">GORA, DARIUSZ </t>
  </si>
  <si>
    <t>Simulation Production Cluster</t>
  </si>
  <si>
    <t>Simulation Production on cluster/GRID</t>
  </si>
  <si>
    <t>VEHRING, MARKUS</t>
  </si>
  <si>
    <t xml:space="preserve">Simulation Production on GPU </t>
  </si>
  <si>
    <t>LEIF RADEL</t>
  </si>
  <si>
    <t>Geant Simulations</t>
  </si>
  <si>
    <t>AMARY, SAMIR</t>
  </si>
  <si>
    <t>Computer Cluster - simulation</t>
  </si>
  <si>
    <t>WestGrid computing</t>
  </si>
  <si>
    <t>WOOD, TANIA</t>
  </si>
  <si>
    <t>WIEBE, KLAUS</t>
  </si>
  <si>
    <t>Run cluster EPFL</t>
  </si>
  <si>
    <t>2.4 Triggering And Filtering</t>
  </si>
  <si>
    <t>2.4.1 TFT Coordination</t>
  </si>
  <si>
    <t>TABOADA, IGNACIO</t>
  </si>
  <si>
    <t>TFT Board Chair</t>
  </si>
  <si>
    <t>TFT Chair</t>
  </si>
  <si>
    <t>TFT Board member</t>
  </si>
  <si>
    <t>TFT Member</t>
  </si>
  <si>
    <t>Filter requests, bandwidth, TFT Board Member</t>
  </si>
  <si>
    <t>Prepare datasets for filter testing and common MC datasets for testing</t>
  </si>
  <si>
    <t xml:space="preserve">BERGHAUS, PATRICK </t>
  </si>
  <si>
    <t>DE LOS HEROS, CARLOS</t>
  </si>
  <si>
    <t>Track engine</t>
  </si>
  <si>
    <t>2013 DeepCore filter and L2 proposal</t>
  </si>
  <si>
    <t>2.4.2 Physics Filters</t>
  </si>
  <si>
    <t>Tau WG Chair</t>
  </si>
  <si>
    <t>Cascade WG Co-Chair</t>
  </si>
  <si>
    <t>Diffuse WG Co-chair</t>
  </si>
  <si>
    <t>L2 processing for IC86, studying cascade energy resolution</t>
  </si>
  <si>
    <r>
      <rPr>
        <sz val="10"/>
        <color indexed="10"/>
        <rFont val="Arial"/>
        <family val="2"/>
      </rPr>
      <t xml:space="preserve">Oscillations </t>
    </r>
    <r>
      <rPr>
        <sz val="10"/>
        <color indexed="8"/>
        <rFont val="Arial"/>
        <family val="2"/>
      </rPr>
      <t>WG - Co Chair</t>
    </r>
  </si>
  <si>
    <t>Diffuse / atmosnu WG Co-chair</t>
  </si>
  <si>
    <t>CR-WG Co Chair</t>
  </si>
  <si>
    <t>GRB WG Chair</t>
  </si>
  <si>
    <t>EHE and Brights WG co-chair</t>
  </si>
  <si>
    <t>LESIAK-BZDAK, MARIOLA</t>
  </si>
  <si>
    <t>Cascade filters</t>
  </si>
  <si>
    <t>WIMP WG Co-Chair</t>
  </si>
  <si>
    <t xml:space="preserve">SEUNARINE, SURUJ </t>
  </si>
  <si>
    <t>Work on cascade filter</t>
  </si>
  <si>
    <t>WESTERHOFF, STEFAN</t>
  </si>
  <si>
    <t>AUFFENBERG, JAN</t>
  </si>
  <si>
    <t>Online filters (EHE)</t>
  </si>
  <si>
    <t>Online filters</t>
  </si>
  <si>
    <t>BOHM,
CHRISTIAN</t>
  </si>
  <si>
    <t>Low Energy WG Co-Chair</t>
  </si>
  <si>
    <t>ISHIHARA, AYA</t>
  </si>
  <si>
    <t>Diffuse WG co-chair</t>
  </si>
  <si>
    <t>EHE Filters</t>
  </si>
  <si>
    <t>Online Filter Alerts / NToO program</t>
  </si>
  <si>
    <t>BERGHAUS, PATRICK</t>
  </si>
  <si>
    <t>muon channel WG Co. Chair</t>
  </si>
  <si>
    <t>Develop Moon shadow and Galactic center filters</t>
  </si>
  <si>
    <t>Point Source WG Chair</t>
  </si>
  <si>
    <t>ZOLL, MARCEL</t>
  </si>
  <si>
    <t>Filters and Simulations</t>
  </si>
  <si>
    <t>DANNINGER, MATTIAS</t>
  </si>
  <si>
    <t>WIMP Trigger &amp; Filter</t>
  </si>
  <si>
    <t>Online filter development</t>
  </si>
  <si>
    <t>WIMP WG Chair</t>
  </si>
  <si>
    <t>STROM, RICKARD</t>
  </si>
  <si>
    <t>Online filter development &amp; testing</t>
  </si>
  <si>
    <t xml:space="preserve">KUNNEN JAN </t>
  </si>
  <si>
    <t>Filter for Southern sky muons</t>
  </si>
  <si>
    <t>Exotics- WG chair</t>
  </si>
  <si>
    <t>New SUSY Filter</t>
  </si>
  <si>
    <t>L3 IC86-2 diffuse data stream</t>
  </si>
  <si>
    <t>SEBASTIAN SCHÖNEN</t>
  </si>
  <si>
    <t>Kalman Filter for L2 slow particle filter</t>
  </si>
  <si>
    <t>Online filtering</t>
  </si>
  <si>
    <t xml:space="preserve">AGUILAR SANCHEZ JUAN ANTONIO </t>
  </si>
  <si>
    <t>VALLECORSA, SOFIA</t>
  </si>
  <si>
    <t>DeepCore filtering</t>
  </si>
  <si>
    <t>Muon/EHE Filter</t>
  </si>
  <si>
    <t>VOGE, MARKUS</t>
  </si>
  <si>
    <t>Online L2 Filter</t>
  </si>
  <si>
    <t>HOMRIER, ANDREAS</t>
  </si>
  <si>
    <t>Alert System for follow-up</t>
  </si>
  <si>
    <t>2.5 Data Quality, Reconstruction &amp; Simulation Tools</t>
  </si>
  <si>
    <t>2.5.1 Simulation Programs</t>
  </si>
  <si>
    <t>DOM simulator &amp; calibrator</t>
  </si>
  <si>
    <t>Simulation Programs: cmc</t>
  </si>
  <si>
    <t>FAZELY, ALI</t>
  </si>
  <si>
    <t>GEANT Simulation</t>
  </si>
  <si>
    <t>XIANWU, XU</t>
  </si>
  <si>
    <t>Simulation Programs</t>
  </si>
  <si>
    <t>TOALE, PATRICK</t>
  </si>
  <si>
    <t>Trigger simulation</t>
  </si>
  <si>
    <t>Noise simulation</t>
  </si>
  <si>
    <t>Maintain and Verify Simulation of Photon Propagation and update Ice Properties</t>
  </si>
  <si>
    <t>GONZALEZ, JAVIER</t>
  </si>
  <si>
    <t>Simulations</t>
  </si>
  <si>
    <t>RUZYBAEV , BAKHTIYAR</t>
  </si>
  <si>
    <t>Ice Properties Simulation</t>
  </si>
  <si>
    <t>UD GR</t>
  </si>
  <si>
    <t>Simulation Programs: sim-services</t>
  </si>
  <si>
    <t>OLIVAS, ALEX</t>
  </si>
  <si>
    <t xml:space="preserve">Simulation Software Programs coordinator </t>
  </si>
  <si>
    <t>Maintain Detector Simulation (IceSim)</t>
  </si>
  <si>
    <t>CHIRKIN, DMITRY</t>
  </si>
  <si>
    <t>from In Kind to Core</t>
  </si>
  <si>
    <t>HOSHINA, KOTOYO</t>
  </si>
  <si>
    <t>nugen maintenance</t>
  </si>
  <si>
    <t>KOPPER, CLAUDIO</t>
  </si>
  <si>
    <t>Direct photon propogation, IceTray, Simulations, Genie</t>
  </si>
  <si>
    <t>RIEDEL, BENEDICT</t>
  </si>
  <si>
    <t>Supernova DAQ, simulation</t>
  </si>
  <si>
    <t>Maintain Simulation Production Software, maintain, test and update physics aspects of the atmospheric muon and neutrino simulation</t>
  </si>
  <si>
    <t>MILKE, NATALIE</t>
  </si>
  <si>
    <t>Simulation Programs: noise-generator</t>
  </si>
  <si>
    <t>Simulation Work</t>
  </si>
  <si>
    <t>FLIS, SAMUEL</t>
  </si>
  <si>
    <t>DOM simulation</t>
  </si>
  <si>
    <t>Yellow Book-maintenance</t>
  </si>
  <si>
    <t>Support IceTop Simulations, IceTop Calibrations, IceTop Reconstruction</t>
  </si>
  <si>
    <t>Development  PROPOSAL simulation software</t>
  </si>
  <si>
    <t>SCHöNEBERG, SEBASTIAN</t>
  </si>
  <si>
    <t>Monte Carlo Production</t>
  </si>
  <si>
    <t>KOWALSKI, MAREK</t>
  </si>
  <si>
    <t>Simulation tools</t>
  </si>
  <si>
    <t>Implementation of new light yield factors in IceCube software</t>
  </si>
  <si>
    <t>Data systematics &amp; Simulations for magnetic monopoles (with Christian Haack)</t>
  </si>
  <si>
    <t>Supernova detector (extension) responses</t>
  </si>
  <si>
    <t>2.5.2 Reconstruction/ Analysis Tools</t>
  </si>
  <si>
    <t xml:space="preserve">MIARECKI, SANDRA </t>
  </si>
  <si>
    <t>Algorithm for measuring muon energy</t>
  </si>
  <si>
    <t>BINDER, GARY</t>
  </si>
  <si>
    <t>PMT saturation corrections for analysis</t>
  </si>
  <si>
    <t>Integrating the GENIE Monte Carlo software into IceCube software</t>
  </si>
  <si>
    <t>Coordinate reconstruction scripts for production</t>
  </si>
  <si>
    <t>TESIC, GORDANA</t>
  </si>
  <si>
    <t>Integrate IceCube into AMON</t>
  </si>
  <si>
    <t>develop starting track reconstruction - hybrid reco.</t>
  </si>
  <si>
    <t>Reconstruction/ Analysis tools</t>
  </si>
  <si>
    <t>Double cascade fitter</t>
  </si>
  <si>
    <t>Improvements to low energy analysis framework</t>
  </si>
  <si>
    <t>Event reconstruction</t>
  </si>
  <si>
    <r>
      <rPr>
        <sz val="10"/>
        <color indexed="10"/>
        <rFont val="Arial"/>
        <family val="2"/>
      </rPr>
      <t>Laputop and software development</t>
    </r>
    <r>
      <rPr>
        <sz val="10"/>
        <color indexed="8"/>
        <rFont val="Arial"/>
        <family val="2"/>
      </rPr>
      <t>; Snow correction for IceTop</t>
    </r>
  </si>
  <si>
    <t>develop &amp; test reconstruction</t>
  </si>
  <si>
    <t>Flashers and Standard Candle</t>
  </si>
  <si>
    <t>BadDomList software maintenance</t>
  </si>
  <si>
    <t>Standard Candle</t>
  </si>
  <si>
    <t>Cascade reconstruction</t>
  </si>
  <si>
    <t>Direct photon tracking / iceproperties calibration; FE/pulse extractor; reco S/W</t>
  </si>
  <si>
    <t>Energy Reconstruction</t>
  </si>
  <si>
    <t>GLADSTONE, LAURA</t>
  </si>
  <si>
    <t>Reconstruction tools-Deep Core</t>
  </si>
  <si>
    <t>Event reconstruction (spline fits)</t>
  </si>
  <si>
    <t>Cascades</t>
  </si>
  <si>
    <t>Event Reconstruction</t>
  </si>
  <si>
    <t>Cosmic ray shower simulations and reconstruction</t>
  </si>
  <si>
    <t>Low-Energy Extensions of IceTop</t>
  </si>
  <si>
    <t>ADELAIDE</t>
  </si>
  <si>
    <t>HILL, GARY</t>
  </si>
  <si>
    <t>Event energy and direction reconstruction, millipede</t>
  </si>
  <si>
    <t>WHELAN, BEN</t>
  </si>
  <si>
    <t>AARTSEN, MARK</t>
  </si>
  <si>
    <t>YOSHIDA, SHIGERU</t>
  </si>
  <si>
    <t>Maintain Romeo, EHE Simulations, Calibration using Standard Candles</t>
  </si>
  <si>
    <t>KEIICHI MASE</t>
  </si>
  <si>
    <t>Maintain Romeo, EHE Simulations, Maintain reconstruction projects (Portia), MC/Data comparison for EHE-filtered and IceTop events, Standard Candle Analysis</t>
  </si>
  <si>
    <t>Improve the Ice Model, Afterpulse Simulator, Standard Candle Analysis, Maintain reconstruction projects (Ophelia, ehe-star)</t>
  </si>
  <si>
    <t>Cascade Reconstruction</t>
  </si>
  <si>
    <t>Reconstruction Coordinator</t>
  </si>
  <si>
    <t>Genie MC development &amp; data production</t>
  </si>
  <si>
    <t>WALLRAFF, MARIUS</t>
  </si>
  <si>
    <t>Finite track reconstruction</t>
  </si>
  <si>
    <t>nuCraft</t>
  </si>
  <si>
    <t>WOLF, MARTIN</t>
  </si>
  <si>
    <t>Truncated Mean, EventViewer, cluster tool</t>
  </si>
  <si>
    <t>VAN EIJNDHOVEN, NICK</t>
  </si>
  <si>
    <t>development of reconstruction tools (IcePack framework)</t>
  </si>
  <si>
    <t>DE VRIES, KRIJN</t>
  </si>
  <si>
    <t>muon track reconstruction in IceCube and DeepCore</t>
  </si>
  <si>
    <t>MAGGI, GIULIANO</t>
  </si>
  <si>
    <t>GOLUP, GERALDINA</t>
  </si>
  <si>
    <t>muon track reconstruction for IceCube and DeepCore</t>
  </si>
  <si>
    <t xml:space="preserve">CASIER MARTIN </t>
  </si>
  <si>
    <t>New student</t>
  </si>
  <si>
    <t xml:space="preserve">BRAYEUR LIONEL  </t>
  </si>
  <si>
    <t>Maintenance of IceCube-Photonics interface</t>
  </si>
  <si>
    <r>
      <t xml:space="preserve">New SUSY Reconstruction, Simulation, Propagation, Monopole, Photonics, </t>
    </r>
    <r>
      <rPr>
        <sz val="10"/>
        <color indexed="10"/>
        <rFont val="Arial"/>
        <family val="2"/>
      </rPr>
      <t>muon detection with IceTop</t>
    </r>
  </si>
  <si>
    <t>SCHATTO, KAI</t>
  </si>
  <si>
    <t>PPC based tables
Muon reconstruction</t>
  </si>
  <si>
    <t>Angular res. Cascades</t>
  </si>
  <si>
    <t>KOLANOSKI, HERMANN</t>
  </si>
  <si>
    <t>ALTMANN, DAVID</t>
  </si>
  <si>
    <t xml:space="preserve">Improving the track reconstruction. </t>
  </si>
  <si>
    <t>Reconstruction</t>
  </si>
  <si>
    <t>USNER, MARCEL</t>
  </si>
  <si>
    <t>2.5.3 Data Quality</t>
  </si>
  <si>
    <t>MPI PO</t>
  </si>
  <si>
    <t>Data Quality &amp; DeepCore</t>
  </si>
  <si>
    <t>Data and Simulation Quality</t>
  </si>
  <si>
    <t>Data and Simulation Quality for low energy searches</t>
  </si>
  <si>
    <t>data quality verification</t>
  </si>
  <si>
    <t>GRB analysis</t>
  </si>
  <si>
    <t>AGN analysis</t>
  </si>
  <si>
    <t>GRB/AGN analysis</t>
  </si>
  <si>
    <t>2.5.4 Offline Data Processing</t>
  </si>
  <si>
    <t>Offline Data Processing - EHE</t>
  </si>
  <si>
    <t>Simulation Production Coordination; production configurations, test production and web portal.</t>
  </si>
  <si>
    <t>L2 processing support</t>
  </si>
  <si>
    <t>L2 Offline Processing</t>
  </si>
  <si>
    <t>L2 processing, muon stream</t>
  </si>
  <si>
    <t>MoU v14.0: April 2013</t>
  </si>
  <si>
    <t>MoU v13.0: October 2012</t>
  </si>
  <si>
    <t>MoU v12.0: March 2012</t>
  </si>
  <si>
    <t>MoU v11.0: September 2011</t>
  </si>
  <si>
    <t>MoU v10.0: April 2011</t>
  </si>
  <si>
    <t>MoU v8.3: April 2010</t>
  </si>
  <si>
    <r>
      <t>Federal Fiscal Year 2013</t>
    </r>
    <r>
      <rPr>
        <b/>
        <sz val="10"/>
        <rFont val="Verdana"/>
        <family val="2"/>
      </rPr>
      <t xml:space="preserve">
</t>
    </r>
    <r>
      <rPr>
        <sz val="10"/>
        <rFont val="Verdana"/>
        <family val="2"/>
      </rPr>
      <t>Oct. 2012 - Sep. 2013</t>
    </r>
  </si>
  <si>
    <r>
      <t>Federal Fiscal Year 2012</t>
    </r>
    <r>
      <rPr>
        <b/>
        <sz val="10"/>
        <rFont val="Verdana"/>
        <family val="2"/>
      </rPr>
      <t xml:space="preserve">
</t>
    </r>
    <r>
      <rPr>
        <sz val="10"/>
        <rFont val="Verdana"/>
        <family val="2"/>
      </rPr>
      <t>Oct. 2011 - Sep. 2012</t>
    </r>
  </si>
  <si>
    <r>
      <t>Federal Fiscal Year 2011</t>
    </r>
    <r>
      <rPr>
        <b/>
        <sz val="10"/>
        <rFont val="Verdana"/>
        <family val="2"/>
      </rPr>
      <t xml:space="preserve">
</t>
    </r>
    <r>
      <rPr>
        <sz val="10"/>
        <rFont val="Verdana"/>
        <family val="2"/>
      </rPr>
      <t>Oct. 2010 - Sep. 2011</t>
    </r>
  </si>
  <si>
    <t>Total Required</t>
  </si>
  <si>
    <t>U.S. M&amp;O Core</t>
  </si>
  <si>
    <t>U.S. Base Grants</t>
  </si>
  <si>
    <t>U.S. Institutional In-Kind</t>
  </si>
  <si>
    <t>Europe &amp; Asia Pacific In-Kind</t>
  </si>
  <si>
    <t>U.S. Base Grants Support</t>
  </si>
  <si>
    <t>MoU</t>
  </si>
  <si>
    <t>Month</t>
  </si>
  <si>
    <t>MoU v14</t>
  </si>
  <si>
    <t>MoU v13</t>
  </si>
  <si>
    <t>MoU v12</t>
  </si>
  <si>
    <t>MoU v11</t>
  </si>
  <si>
    <t>MoU v10</t>
  </si>
  <si>
    <t>MoU v9</t>
  </si>
  <si>
    <t>MoU v8.3</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</si>
</sst>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7" x14ac:knownFonts="1">
    <font>
      <sz val="10"/>
      <name val="Arial"/>
      <family val="2"/>
    </font>
    <font>
      <sz val="10"/>
      <name val="Arial"/>
      <family val="2"/>
    </font>
    <font>
      <b/>
      <sz val="10"/>
      <color theme="1"/>
      <name val="Arial"/>
      <family val="2"/>
    </font>
    <font>
      <b/>
      <sz val="10"/>
      <color indexed="8"/>
      <name val="Arial"/>
      <family val="2"/>
    </font>
    <font>
      <sz val="10"/>
      <color theme="1"/>
      <name val="Arial"/>
      <family val="2"/>
    </font>
    <font>
      <sz val="10"/>
      <color indexed="8"/>
      <name val="Arial"/>
      <family val="2"/>
    </font>
    <font>
      <sz val="10"/>
      <color indexed="30"/>
      <name val="Arial"/>
      <family val="2"/>
    </font>
    <font>
      <sz val="10"/>
      <color rgb="FFFF0000"/>
      <name val="Arial"/>
      <family val="2"/>
    </font>
    <font>
      <sz val="10"/>
      <color indexed="10"/>
      <name val="Arial"/>
      <family val="2"/>
    </font>
    <font>
      <b/>
      <sz val="11"/>
      <color theme="1"/>
      <name val="Arial"/>
      <family val="2"/>
    </font>
    <font>
      <sz val="11"/>
      <color indexed="8"/>
      <name val="Arial"/>
      <family val="2"/>
    </font>
    <font>
      <b/>
      <sz val="11"/>
      <color indexed="8"/>
      <name val="Arial"/>
      <family val="2"/>
    </font>
    <font>
      <b/>
      <sz val="12"/>
      <color theme="1"/>
      <name val="Arial"/>
      <family val="2"/>
    </font>
    <font>
      <sz val="10"/>
      <name val="Verdana"/>
      <family val="2"/>
    </font>
    <font>
      <b/>
      <sz val="10"/>
      <name val="Verdana"/>
      <family val="2"/>
    </font>
    <font>
      <b/>
      <sz val="12"/>
      <name val="Verdana"/>
      <family val="2"/>
    </font>
    <font>
      <b/>
      <sz val="11"/>
      <name val="Verdana"/>
      <family val="2"/>
    </font>
  </fonts>
  <fills count="11">
    <fill>
      <patternFill patternType="none"/>
    </fill>
    <fill>
      <patternFill patternType="gray125"/>
    </fill>
    <fill>
      <patternFill patternType="solid">
        <fgColor indexed="52"/>
        <bgColor indexed="64"/>
      </patternFill>
    </fill>
    <fill>
      <patternFill patternType="solid">
        <fgColor indexed="44"/>
        <bgColor indexed="64"/>
      </patternFill>
    </fill>
    <fill>
      <patternFill patternType="solid">
        <fgColor indexed="27"/>
        <bgColor indexed="64"/>
      </patternFill>
    </fill>
    <fill>
      <patternFill patternType="solid">
        <fgColor indexed="46"/>
        <bgColor indexed="64"/>
      </patternFill>
    </fill>
    <fill>
      <patternFill patternType="solid">
        <fgColor indexed="50"/>
        <bgColor indexed="64"/>
      </patternFill>
    </fill>
    <fill>
      <patternFill patternType="solid">
        <fgColor indexed="22"/>
        <bgColor indexed="64"/>
      </patternFill>
    </fill>
    <fill>
      <patternFill patternType="solid">
        <fgColor indexed="15"/>
        <bgColor indexed="64"/>
      </patternFill>
    </fill>
    <fill>
      <patternFill patternType="solid">
        <fgColor indexed="41"/>
        <bgColor indexed="64"/>
      </patternFill>
    </fill>
    <fill>
      <patternFill patternType="solid">
        <fgColor indexed="45"/>
        <bgColor indexed="64"/>
      </patternFill>
    </fill>
  </fills>
  <borders count="44">
    <border>
      <left/>
      <right/>
      <top/>
      <bottom/>
      <diagonal/>
    </border>
    <border>
      <left style="thin">
        <color indexed="8"/>
      </left>
      <right/>
      <top style="thin">
        <color indexed="8"/>
      </top>
      <bottom/>
      <diagonal/>
    </border>
    <border>
      <left style="thin">
        <color indexed="8"/>
      </left>
      <right style="thin">
        <color indexed="23"/>
      </right>
      <top style="thin">
        <color indexed="8"/>
      </top>
      <bottom style="medium">
        <color indexed="64"/>
      </bottom>
      <diagonal/>
    </border>
    <border>
      <left style="thin">
        <color indexed="23"/>
      </left>
      <right style="thin">
        <color indexed="23"/>
      </right>
      <top style="thin">
        <color indexed="8"/>
      </top>
      <bottom style="medium">
        <color indexed="64"/>
      </bottom>
      <diagonal/>
    </border>
    <border>
      <left style="thin">
        <color indexed="23"/>
      </left>
      <right style="thin">
        <color indexed="8"/>
      </right>
      <top style="thin">
        <color indexed="8"/>
      </top>
      <bottom style="medium">
        <color indexed="64"/>
      </bottom>
      <diagonal/>
    </border>
    <border>
      <left style="thin">
        <color indexed="8"/>
      </left>
      <right style="thin">
        <color indexed="8"/>
      </right>
      <top style="thin">
        <color indexed="8"/>
      </top>
      <bottom style="medium">
        <color indexed="64"/>
      </bottom>
      <diagonal/>
    </border>
    <border>
      <left style="thin">
        <color indexed="8"/>
      </left>
      <right/>
      <top style="thin">
        <color indexed="65"/>
      </top>
      <bottom/>
      <diagonal/>
    </border>
    <border>
      <left style="thin">
        <color indexed="8"/>
      </left>
      <right/>
      <top style="medium">
        <color indexed="64"/>
      </top>
      <bottom/>
      <diagonal/>
    </border>
    <border>
      <left/>
      <right/>
      <top style="thin">
        <color indexed="8"/>
      </top>
      <bottom/>
      <diagonal/>
    </border>
    <border>
      <left style="thin">
        <color indexed="8"/>
      </left>
      <right style="thin">
        <color indexed="8"/>
      </right>
      <top style="thin">
        <color indexed="8"/>
      </top>
      <bottom/>
      <diagonal/>
    </border>
    <border>
      <left style="thin">
        <color indexed="8"/>
      </left>
      <right/>
      <top/>
      <bottom/>
      <diagonal/>
    </border>
    <border>
      <left style="thin">
        <color indexed="8"/>
      </left>
      <right style="thin">
        <color indexed="8"/>
      </right>
      <top/>
      <bottom/>
      <diagonal/>
    </border>
    <border>
      <left style="thin">
        <color indexed="8"/>
      </left>
      <right style="thin">
        <color indexed="8"/>
      </right>
      <top style="thin">
        <color indexed="8"/>
      </top>
      <bottom style="thin">
        <color indexed="64"/>
      </bottom>
      <diagonal/>
    </border>
    <border>
      <left style="thin">
        <color indexed="8"/>
      </left>
      <right style="thin">
        <color indexed="8"/>
      </right>
      <top/>
      <bottom style="thin">
        <color indexed="8"/>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top/>
      <bottom style="thin">
        <color indexed="65"/>
      </bottom>
      <diagonal/>
    </border>
    <border>
      <left style="thin">
        <color indexed="8"/>
      </left>
      <right style="thin">
        <color indexed="8"/>
      </right>
      <top/>
      <bottom style="thin">
        <color indexed="65"/>
      </bottom>
      <diagonal/>
    </border>
    <border>
      <left style="thin">
        <color indexed="65"/>
      </left>
      <right/>
      <top style="thin">
        <color indexed="8"/>
      </top>
      <bottom/>
      <diagonal/>
    </border>
    <border>
      <left style="thin">
        <color indexed="8"/>
      </left>
      <right style="thin">
        <color indexed="8"/>
      </right>
      <top style="thin">
        <color indexed="9"/>
      </top>
      <bottom style="thin">
        <color indexed="8"/>
      </bottom>
      <diagonal/>
    </border>
    <border>
      <left style="thin">
        <color indexed="8"/>
      </left>
      <right style="thin">
        <color indexed="8"/>
      </right>
      <top style="thin">
        <color indexed="8"/>
      </top>
      <bottom style="thin">
        <color indexed="9"/>
      </bottom>
      <diagonal/>
    </border>
    <border>
      <left style="thin">
        <color indexed="8"/>
      </left>
      <right style="thin">
        <color indexed="8"/>
      </right>
      <top/>
      <bottom style="thin">
        <color indexed="64"/>
      </bottom>
      <diagonal/>
    </border>
    <border>
      <left style="thin">
        <color indexed="8"/>
      </left>
      <right/>
      <top style="thin">
        <color indexed="8"/>
      </top>
      <bottom style="thin">
        <color indexed="64"/>
      </bottom>
      <diagonal/>
    </border>
    <border>
      <left/>
      <right/>
      <top style="thin">
        <color indexed="8"/>
      </top>
      <bottom style="thin">
        <color indexed="64"/>
      </bottom>
      <diagonal/>
    </border>
    <border>
      <left style="thin">
        <color indexed="64"/>
      </left>
      <right style="thin">
        <color indexed="8"/>
      </right>
      <top style="thin">
        <color indexed="8"/>
      </top>
      <bottom style="thin">
        <color indexed="8"/>
      </bottom>
      <diagonal/>
    </border>
    <border>
      <left style="thin">
        <color indexed="8"/>
      </left>
      <right style="thin">
        <color indexed="8"/>
      </right>
      <top style="thin">
        <color indexed="9"/>
      </top>
      <bottom/>
      <diagonal/>
    </border>
    <border>
      <left style="thin">
        <color indexed="8"/>
      </left>
      <right style="thin">
        <color indexed="8"/>
      </right>
      <top style="thin">
        <color indexed="9"/>
      </top>
      <bottom style="thin">
        <color indexed="65"/>
      </bottom>
      <diagonal/>
    </border>
    <border>
      <left style="thin">
        <color indexed="8"/>
      </left>
      <right style="thin">
        <color indexed="8"/>
      </right>
      <top/>
      <bottom style="thin">
        <color indexed="9"/>
      </bottom>
      <diagonal/>
    </border>
    <border>
      <left style="thin">
        <color indexed="8"/>
      </left>
      <right/>
      <top style="thin">
        <color indexed="8"/>
      </top>
      <bottom style="thin">
        <color indexed="9"/>
      </bottom>
      <diagonal/>
    </border>
    <border>
      <left style="thin">
        <color indexed="8"/>
      </left>
      <right style="thin">
        <color indexed="8"/>
      </right>
      <top style="thin">
        <color indexed="9"/>
      </top>
      <bottom style="thin">
        <color indexed="9"/>
      </bottom>
      <diagonal/>
    </border>
    <border>
      <left style="thin">
        <color indexed="8"/>
      </left>
      <right/>
      <top style="thin">
        <color indexed="9"/>
      </top>
      <bottom style="thin">
        <color indexed="8"/>
      </bottom>
      <diagonal/>
    </border>
    <border>
      <left/>
      <right style="thin">
        <color indexed="8"/>
      </right>
      <top style="thin">
        <color indexed="8"/>
      </top>
      <bottom style="thin">
        <color indexed="8"/>
      </bottom>
      <diagonal/>
    </border>
    <border>
      <left style="thin">
        <color indexed="65"/>
      </left>
      <right/>
      <top style="thin">
        <color indexed="8"/>
      </top>
      <bottom style="thin">
        <color indexed="64"/>
      </bottom>
      <diagonal/>
    </border>
    <border>
      <left style="thin">
        <color indexed="8"/>
      </left>
      <right style="thin">
        <color indexed="8"/>
      </right>
      <top style="thin">
        <color indexed="65"/>
      </top>
      <bottom style="thin">
        <color indexed="64"/>
      </bottom>
      <diagonal/>
    </border>
    <border>
      <left/>
      <right/>
      <top style="thin">
        <color indexed="8"/>
      </top>
      <bottom style="thin">
        <color indexed="8"/>
      </bottom>
      <diagonal/>
    </border>
    <border>
      <left style="thin">
        <color indexed="8"/>
      </left>
      <right/>
      <top style="thin">
        <color indexed="65"/>
      </top>
      <bottom style="thin">
        <color indexed="64"/>
      </bottom>
      <diagonal/>
    </border>
    <border>
      <left style="thin">
        <color indexed="8"/>
      </left>
      <right/>
      <top/>
      <bottom style="thin">
        <color indexed="8"/>
      </bottom>
      <diagonal/>
    </border>
    <border>
      <left style="thin">
        <color indexed="64"/>
      </left>
      <right/>
      <top style="thin">
        <color indexed="64"/>
      </top>
      <bottom style="thin">
        <color indexed="64"/>
      </bottom>
      <diagonal/>
    </border>
    <border>
      <left style="thin">
        <color indexed="65"/>
      </left>
      <right/>
      <top style="thin">
        <color indexed="64"/>
      </top>
      <bottom style="thin">
        <color indexed="64"/>
      </bottom>
      <diagonal/>
    </border>
    <border>
      <left/>
      <right/>
      <top style="thin">
        <color indexed="64"/>
      </top>
      <bottom style="thin">
        <color indexed="64"/>
      </bottom>
      <diagonal/>
    </border>
    <border>
      <left style="thin">
        <color indexed="8"/>
      </left>
      <right/>
      <top style="thin">
        <color indexed="64"/>
      </top>
      <bottom style="thin">
        <color indexed="64"/>
      </bottom>
      <diagonal/>
    </border>
    <border>
      <left style="thin">
        <color indexed="8"/>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3" fillId="0" borderId="0"/>
  </cellStyleXfs>
  <cellXfs count="156">
    <xf numFmtId="0" fontId="0" fillId="0" borderId="0" xfId="0"/>
    <xf numFmtId="0" fontId="2" fillId="0" borderId="1" xfId="0" applyFont="1" applyBorder="1" applyAlignment="1">
      <alignment vertical="top" wrapText="1"/>
    </xf>
    <xf numFmtId="0" fontId="3" fillId="2"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2" fillId="5" borderId="4" xfId="0" applyFont="1" applyFill="1" applyBorder="1" applyAlignment="1">
      <alignment horizontal="center" vertical="center" wrapText="1"/>
    </xf>
    <xf numFmtId="0" fontId="2" fillId="0" borderId="5" xfId="0" applyFont="1" applyBorder="1" applyAlignment="1">
      <alignment horizontal="center" vertical="center" wrapText="1"/>
    </xf>
    <xf numFmtId="0" fontId="3" fillId="6" borderId="0" xfId="0" applyFont="1" applyFill="1" applyAlignment="1">
      <alignment horizontal="center" vertical="center"/>
    </xf>
    <xf numFmtId="0" fontId="3" fillId="6" borderId="5" xfId="0" applyFont="1" applyFill="1" applyBorder="1" applyAlignment="1">
      <alignment horizontal="center" vertical="center" wrapText="1"/>
    </xf>
    <xf numFmtId="0" fontId="1" fillId="0" borderId="0" xfId="0" applyFont="1"/>
    <xf numFmtId="0" fontId="4" fillId="0" borderId="6" xfId="0" applyFont="1" applyBorder="1" applyAlignment="1">
      <alignment vertical="center"/>
    </xf>
    <xf numFmtId="0" fontId="4" fillId="0" borderId="6" xfId="0" applyFont="1" applyBorder="1" applyAlignment="1">
      <alignment vertical="center" wrapText="1"/>
    </xf>
    <xf numFmtId="0" fontId="4" fillId="0" borderId="1" xfId="0" applyFont="1" applyBorder="1" applyAlignment="1">
      <alignment vertical="center"/>
    </xf>
    <xf numFmtId="0" fontId="4" fillId="0" borderId="1" xfId="0" applyFont="1" applyFill="1" applyBorder="1" applyAlignment="1">
      <alignment vertical="center"/>
    </xf>
    <xf numFmtId="0" fontId="4" fillId="0" borderId="1" xfId="0" applyFont="1" applyBorder="1" applyAlignment="1">
      <alignment vertical="center" wrapText="1"/>
    </xf>
    <xf numFmtId="0" fontId="4" fillId="0" borderId="7" xfId="0" applyFont="1" applyFill="1" applyBorder="1" applyAlignment="1">
      <alignment horizontal="right" vertical="center" wrapText="1"/>
    </xf>
    <xf numFmtId="2" fontId="4" fillId="0" borderId="8" xfId="0" applyNumberFormat="1" applyFont="1" applyBorder="1" applyAlignment="1">
      <alignment vertical="center"/>
    </xf>
    <xf numFmtId="2" fontId="4" fillId="0" borderId="9" xfId="0" applyNumberFormat="1" applyFont="1" applyBorder="1" applyAlignment="1">
      <alignment vertical="center"/>
    </xf>
    <xf numFmtId="0" fontId="5" fillId="0" borderId="0" xfId="0" applyFont="1"/>
    <xf numFmtId="2" fontId="5" fillId="0" borderId="9" xfId="0" applyNumberFormat="1" applyFont="1" applyBorder="1"/>
    <xf numFmtId="2" fontId="5" fillId="0" borderId="0" xfId="0" applyNumberFormat="1" applyFont="1"/>
    <xf numFmtId="0" fontId="4" fillId="0" borderId="6" xfId="0" applyFont="1" applyFill="1" applyBorder="1" applyAlignment="1">
      <alignment vertical="center"/>
    </xf>
    <xf numFmtId="0" fontId="4" fillId="0" borderId="10" xfId="0" applyFont="1" applyFill="1" applyBorder="1" applyAlignment="1">
      <alignment vertical="center" wrapText="1"/>
    </xf>
    <xf numFmtId="2" fontId="4" fillId="0" borderId="10" xfId="0" applyNumberFormat="1" applyFont="1" applyBorder="1" applyAlignment="1">
      <alignment vertical="center"/>
    </xf>
    <xf numFmtId="2" fontId="4" fillId="0" borderId="0" xfId="0" applyNumberFormat="1" applyFont="1" applyAlignment="1">
      <alignment vertical="center"/>
    </xf>
    <xf numFmtId="2" fontId="4" fillId="0" borderId="11" xfId="0" applyNumberFormat="1" applyFont="1" applyBorder="1" applyAlignment="1">
      <alignment vertical="center"/>
    </xf>
    <xf numFmtId="2" fontId="5" fillId="0" borderId="11" xfId="0" applyNumberFormat="1" applyFont="1" applyBorder="1"/>
    <xf numFmtId="2" fontId="4" fillId="0" borderId="1" xfId="0" applyNumberFormat="1" applyFont="1" applyBorder="1" applyAlignment="1">
      <alignment vertical="center"/>
    </xf>
    <xf numFmtId="0" fontId="6" fillId="0" borderId="0" xfId="0" applyFont="1"/>
    <xf numFmtId="0" fontId="4" fillId="0" borderId="12" xfId="0" applyFont="1" applyBorder="1" applyAlignment="1">
      <alignment vertical="center"/>
    </xf>
    <xf numFmtId="0" fontId="7" fillId="0" borderId="6" xfId="0" applyFont="1" applyBorder="1" applyAlignment="1">
      <alignment vertical="center"/>
    </xf>
    <xf numFmtId="0" fontId="7" fillId="0" borderId="6" xfId="0" applyFont="1" applyBorder="1" applyAlignment="1">
      <alignment vertical="center" wrapText="1"/>
    </xf>
    <xf numFmtId="0" fontId="7" fillId="0" borderId="1" xfId="0" applyFont="1" applyBorder="1" applyAlignment="1">
      <alignment vertical="center"/>
    </xf>
    <xf numFmtId="0" fontId="7" fillId="0" borderId="1" xfId="0" applyFont="1" applyFill="1" applyBorder="1" applyAlignment="1">
      <alignment vertical="center"/>
    </xf>
    <xf numFmtId="0" fontId="7" fillId="0" borderId="1" xfId="0" applyFont="1" applyBorder="1" applyAlignment="1">
      <alignment vertical="center" wrapText="1"/>
    </xf>
    <xf numFmtId="2" fontId="7" fillId="0" borderId="1" xfId="0" applyNumberFormat="1" applyFont="1" applyBorder="1" applyAlignment="1">
      <alignment vertical="center"/>
    </xf>
    <xf numFmtId="2" fontId="7" fillId="0" borderId="8" xfId="0" applyNumberFormat="1" applyFont="1" applyBorder="1" applyAlignment="1">
      <alignment vertical="center"/>
    </xf>
    <xf numFmtId="2" fontId="7" fillId="0" borderId="9" xfId="0" applyNumberFormat="1" applyFont="1" applyBorder="1" applyAlignment="1">
      <alignment vertical="center"/>
    </xf>
    <xf numFmtId="0" fontId="4" fillId="0" borderId="10" xfId="0" applyFont="1" applyBorder="1" applyAlignment="1">
      <alignment vertical="center"/>
    </xf>
    <xf numFmtId="0" fontId="4" fillId="0" borderId="1" xfId="0" applyFont="1" applyFill="1" applyBorder="1" applyAlignment="1">
      <alignment vertical="center" wrapText="1"/>
    </xf>
    <xf numFmtId="0" fontId="4" fillId="0" borderId="9" xfId="0" applyFont="1" applyBorder="1" applyAlignment="1">
      <alignment vertical="center"/>
    </xf>
    <xf numFmtId="0" fontId="4" fillId="0" borderId="13" xfId="0" applyFont="1" applyBorder="1" applyAlignment="1">
      <alignment vertical="center"/>
    </xf>
    <xf numFmtId="0" fontId="4" fillId="0" borderId="14" xfId="0" applyFont="1" applyBorder="1" applyAlignment="1">
      <alignment vertical="center"/>
    </xf>
    <xf numFmtId="0" fontId="4" fillId="0" borderId="15" xfId="0" applyFont="1" applyBorder="1" applyAlignment="1">
      <alignment vertical="center"/>
    </xf>
    <xf numFmtId="0" fontId="4" fillId="0" borderId="16" xfId="0" applyFont="1" applyBorder="1" applyAlignment="1">
      <alignment vertical="center"/>
    </xf>
    <xf numFmtId="0" fontId="4" fillId="0" borderId="17" xfId="0" applyFont="1" applyBorder="1" applyAlignment="1">
      <alignment vertical="center"/>
    </xf>
    <xf numFmtId="0" fontId="2" fillId="7" borderId="1" xfId="0" applyFont="1" applyFill="1" applyBorder="1" applyAlignment="1">
      <alignment vertical="center"/>
    </xf>
    <xf numFmtId="0" fontId="2" fillId="7" borderId="18" xfId="0" applyFont="1" applyFill="1" applyBorder="1" applyAlignment="1">
      <alignment vertical="center"/>
    </xf>
    <xf numFmtId="0" fontId="2" fillId="7" borderId="18" xfId="0" applyFont="1" applyFill="1" applyBorder="1" applyAlignment="1">
      <alignment vertical="center" wrapText="1"/>
    </xf>
    <xf numFmtId="0" fontId="2" fillId="7" borderId="8" xfId="0" applyFont="1" applyFill="1" applyBorder="1" applyAlignment="1">
      <alignment vertical="center" wrapText="1"/>
    </xf>
    <xf numFmtId="2" fontId="2" fillId="7" borderId="1" xfId="0" applyNumberFormat="1" applyFont="1" applyFill="1" applyBorder="1" applyAlignment="1">
      <alignment vertical="center"/>
    </xf>
    <xf numFmtId="2" fontId="2" fillId="7" borderId="8" xfId="0" applyNumberFormat="1" applyFont="1" applyFill="1" applyBorder="1" applyAlignment="1">
      <alignment vertical="center"/>
    </xf>
    <xf numFmtId="2" fontId="2" fillId="7" borderId="9" xfId="0" applyNumberFormat="1" applyFont="1" applyFill="1" applyBorder="1" applyAlignment="1">
      <alignment vertical="center"/>
    </xf>
    <xf numFmtId="2" fontId="3" fillId="7" borderId="9" xfId="0" applyNumberFormat="1" applyFont="1" applyFill="1" applyBorder="1"/>
    <xf numFmtId="2" fontId="4" fillId="0" borderId="8" xfId="0" applyNumberFormat="1" applyFont="1" applyFill="1" applyBorder="1" applyAlignment="1">
      <alignment vertical="center"/>
    </xf>
    <xf numFmtId="0" fontId="4" fillId="0" borderId="19" xfId="0" applyFont="1" applyBorder="1" applyAlignment="1">
      <alignment vertical="center"/>
    </xf>
    <xf numFmtId="0" fontId="4" fillId="0" borderId="10" xfId="0" applyFont="1" applyBorder="1" applyAlignment="1">
      <alignment vertical="center" wrapText="1"/>
    </xf>
    <xf numFmtId="0" fontId="1" fillId="0" borderId="0" xfId="0" applyFont="1" applyFill="1"/>
    <xf numFmtId="0" fontId="2" fillId="8" borderId="1" xfId="0" applyFont="1" applyFill="1" applyBorder="1" applyAlignment="1">
      <alignment vertical="center" wrapText="1"/>
    </xf>
    <xf numFmtId="0" fontId="2" fillId="8" borderId="18" xfId="0" applyFont="1" applyFill="1" applyBorder="1" applyAlignment="1">
      <alignment vertical="center"/>
    </xf>
    <xf numFmtId="0" fontId="2" fillId="8" borderId="18" xfId="0" applyFont="1" applyFill="1" applyBorder="1" applyAlignment="1">
      <alignment vertical="center" wrapText="1"/>
    </xf>
    <xf numFmtId="0" fontId="2" fillId="8" borderId="8" xfId="0" applyFont="1" applyFill="1" applyBorder="1" applyAlignment="1">
      <alignment vertical="center" wrapText="1"/>
    </xf>
    <xf numFmtId="2" fontId="2" fillId="8" borderId="1" xfId="0" applyNumberFormat="1" applyFont="1" applyFill="1" applyBorder="1" applyAlignment="1">
      <alignment vertical="center"/>
    </xf>
    <xf numFmtId="2" fontId="2" fillId="8" borderId="8" xfId="0" applyNumberFormat="1" applyFont="1" applyFill="1" applyBorder="1" applyAlignment="1">
      <alignment vertical="center"/>
    </xf>
    <xf numFmtId="2" fontId="2" fillId="8" borderId="9" xfId="0" applyNumberFormat="1" applyFont="1" applyFill="1" applyBorder="1" applyAlignment="1">
      <alignment vertical="center"/>
    </xf>
    <xf numFmtId="2" fontId="3" fillId="8" borderId="9" xfId="0" applyNumberFormat="1" applyFont="1" applyFill="1" applyBorder="1"/>
    <xf numFmtId="0" fontId="4" fillId="0" borderId="20" xfId="0" applyFont="1" applyBorder="1" applyAlignment="1">
      <alignment vertical="center"/>
    </xf>
    <xf numFmtId="0" fontId="4" fillId="0" borderId="9" xfId="0" applyFont="1" applyFill="1" applyBorder="1" applyAlignment="1">
      <alignment vertical="center"/>
    </xf>
    <xf numFmtId="0" fontId="4" fillId="0" borderId="11" xfId="0" applyFont="1" applyBorder="1" applyAlignment="1">
      <alignment vertical="center"/>
    </xf>
    <xf numFmtId="0" fontId="4" fillId="0" borderId="21" xfId="0" applyFont="1" applyFill="1" applyBorder="1" applyAlignment="1">
      <alignment vertical="center"/>
    </xf>
    <xf numFmtId="0" fontId="7" fillId="0" borderId="22" xfId="0" applyFont="1" applyBorder="1" applyAlignment="1">
      <alignment vertical="center" wrapText="1"/>
    </xf>
    <xf numFmtId="0" fontId="4" fillId="0" borderId="22" xfId="0" applyFont="1" applyBorder="1" applyAlignment="1">
      <alignment vertical="center" wrapText="1"/>
    </xf>
    <xf numFmtId="2" fontId="7" fillId="0" borderId="22" xfId="0" applyNumberFormat="1" applyFont="1" applyBorder="1" applyAlignment="1">
      <alignment vertical="center"/>
    </xf>
    <xf numFmtId="2" fontId="4" fillId="0" borderId="23" xfId="0" applyNumberFormat="1" applyFont="1" applyBorder="1" applyAlignment="1">
      <alignment vertical="center"/>
    </xf>
    <xf numFmtId="2" fontId="7" fillId="0" borderId="12" xfId="0" applyNumberFormat="1" applyFont="1" applyBorder="1" applyAlignment="1">
      <alignment vertical="center"/>
    </xf>
    <xf numFmtId="0" fontId="4" fillId="0" borderId="10" xfId="0" applyFont="1" applyFill="1" applyBorder="1" applyAlignment="1">
      <alignment vertical="center"/>
    </xf>
    <xf numFmtId="0" fontId="7" fillId="0" borderId="10" xfId="0" applyFont="1" applyBorder="1" applyAlignment="1">
      <alignment vertical="center" wrapText="1"/>
    </xf>
    <xf numFmtId="0" fontId="8" fillId="0" borderId="0" xfId="0" applyFont="1"/>
    <xf numFmtId="0" fontId="4" fillId="0" borderId="22" xfId="0" applyFont="1" applyBorder="1" applyAlignment="1">
      <alignment vertical="center"/>
    </xf>
    <xf numFmtId="0" fontId="2" fillId="9" borderId="1" xfId="0" applyFont="1" applyFill="1" applyBorder="1" applyAlignment="1">
      <alignment vertical="center"/>
    </xf>
    <xf numFmtId="0" fontId="2" fillId="9" borderId="18" xfId="0" applyFont="1" applyFill="1" applyBorder="1" applyAlignment="1">
      <alignment vertical="center" wrapText="1"/>
    </xf>
    <xf numFmtId="0" fontId="2" fillId="9" borderId="18" xfId="0" applyFont="1" applyFill="1" applyBorder="1" applyAlignment="1">
      <alignment vertical="center"/>
    </xf>
    <xf numFmtId="0" fontId="2" fillId="9" borderId="8" xfId="0" applyFont="1" applyFill="1" applyBorder="1" applyAlignment="1">
      <alignment vertical="center" wrapText="1"/>
    </xf>
    <xf numFmtId="2" fontId="9" fillId="9" borderId="1" xfId="0" applyNumberFormat="1" applyFont="1" applyFill="1" applyBorder="1" applyAlignment="1">
      <alignment vertical="center"/>
    </xf>
    <xf numFmtId="2" fontId="9" fillId="9" borderId="8" xfId="0" applyNumberFormat="1" applyFont="1" applyFill="1" applyBorder="1" applyAlignment="1">
      <alignment vertical="center"/>
    </xf>
    <xf numFmtId="2" fontId="9" fillId="9" borderId="9" xfId="0" applyNumberFormat="1" applyFont="1" applyFill="1" applyBorder="1" applyAlignment="1">
      <alignment vertical="center"/>
    </xf>
    <xf numFmtId="0" fontId="10" fillId="0" borderId="0" xfId="0" applyFont="1"/>
    <xf numFmtId="2" fontId="11" fillId="9" borderId="9" xfId="0" applyNumberFormat="1" applyFont="1" applyFill="1" applyBorder="1"/>
    <xf numFmtId="0" fontId="4" fillId="0" borderId="24" xfId="0" applyFont="1" applyFill="1" applyBorder="1" applyAlignment="1">
      <alignment vertical="center"/>
    </xf>
    <xf numFmtId="2" fontId="2" fillId="0" borderId="1" xfId="0" applyNumberFormat="1" applyFont="1" applyFill="1" applyBorder="1" applyAlignment="1">
      <alignment vertical="center"/>
    </xf>
    <xf numFmtId="2" fontId="2" fillId="0" borderId="8" xfId="0" applyNumberFormat="1" applyFont="1" applyFill="1" applyBorder="1" applyAlignment="1">
      <alignment vertical="center"/>
    </xf>
    <xf numFmtId="0" fontId="4" fillId="0" borderId="25" xfId="0" applyFont="1" applyBorder="1" applyAlignment="1">
      <alignment vertical="center"/>
    </xf>
    <xf numFmtId="0" fontId="4" fillId="0" borderId="26" xfId="0" applyFont="1" applyBorder="1" applyAlignment="1">
      <alignment vertical="center"/>
    </xf>
    <xf numFmtId="0" fontId="4" fillId="0" borderId="27" xfId="0" applyFont="1" applyBorder="1" applyAlignment="1">
      <alignment vertical="center" wrapText="1"/>
    </xf>
    <xf numFmtId="0" fontId="4" fillId="0" borderId="20" xfId="0" applyFont="1" applyBorder="1" applyAlignment="1">
      <alignment vertical="center" wrapText="1"/>
    </xf>
    <xf numFmtId="0" fontId="4" fillId="0" borderId="28" xfId="0" applyFont="1" applyBorder="1" applyAlignment="1">
      <alignment vertical="center"/>
    </xf>
    <xf numFmtId="0" fontId="4" fillId="0" borderId="27" xfId="0" applyFont="1" applyBorder="1" applyAlignment="1">
      <alignment vertical="center"/>
    </xf>
    <xf numFmtId="0" fontId="4" fillId="0" borderId="29" xfId="0" applyFont="1" applyBorder="1" applyAlignment="1">
      <alignment vertical="center" wrapText="1"/>
    </xf>
    <xf numFmtId="0" fontId="4" fillId="0" borderId="29" xfId="0" applyFont="1" applyBorder="1" applyAlignment="1">
      <alignment vertical="center"/>
    </xf>
    <xf numFmtId="0" fontId="4" fillId="0" borderId="30" xfId="0" applyFont="1" applyBorder="1" applyAlignment="1">
      <alignment vertical="center"/>
    </xf>
    <xf numFmtId="0" fontId="4" fillId="0" borderId="15" xfId="0" applyFont="1" applyFill="1" applyBorder="1" applyAlignment="1">
      <alignment vertical="center"/>
    </xf>
    <xf numFmtId="0" fontId="4" fillId="0" borderId="15" xfId="0" applyFont="1" applyBorder="1" applyAlignment="1">
      <alignment vertical="center" wrapText="1"/>
    </xf>
    <xf numFmtId="0" fontId="4" fillId="0" borderId="26" xfId="0" applyFont="1" applyBorder="1" applyAlignment="1">
      <alignment vertical="center" wrapText="1"/>
    </xf>
    <xf numFmtId="0" fontId="4" fillId="0" borderId="15" xfId="0" applyFont="1" applyFill="1" applyBorder="1" applyAlignment="1">
      <alignment vertical="center" wrapText="1"/>
    </xf>
    <xf numFmtId="0" fontId="4" fillId="0" borderId="31" xfId="0" applyFont="1" applyBorder="1"/>
    <xf numFmtId="0" fontId="7" fillId="0" borderId="0" xfId="0" applyFont="1"/>
    <xf numFmtId="0" fontId="4" fillId="0" borderId="6" xfId="0" applyFont="1" applyFill="1" applyBorder="1" applyAlignment="1">
      <alignment vertical="center" wrapText="1"/>
    </xf>
    <xf numFmtId="0" fontId="2" fillId="8" borderId="1" xfId="0" applyFont="1" applyFill="1" applyBorder="1" applyAlignment="1">
      <alignment vertical="top" wrapText="1"/>
    </xf>
    <xf numFmtId="0" fontId="7" fillId="0" borderId="31" xfId="0" applyFont="1" applyBorder="1"/>
    <xf numFmtId="2" fontId="8" fillId="0" borderId="9" xfId="0" applyNumberFormat="1" applyFont="1" applyBorder="1"/>
    <xf numFmtId="2" fontId="8" fillId="0" borderId="0" xfId="0" applyNumberFormat="1" applyFont="1"/>
    <xf numFmtId="0" fontId="4" fillId="0" borderId="8" xfId="0" applyFont="1" applyFill="1" applyBorder="1" applyAlignment="1">
      <alignment vertical="center" wrapText="1"/>
    </xf>
    <xf numFmtId="2" fontId="4" fillId="0" borderId="1" xfId="0" applyNumberFormat="1" applyFont="1" applyFill="1" applyBorder="1" applyAlignment="1">
      <alignment vertical="center"/>
    </xf>
    <xf numFmtId="0" fontId="2" fillId="9" borderId="22" xfId="0" applyFont="1" applyFill="1" applyBorder="1" applyAlignment="1">
      <alignment vertical="center"/>
    </xf>
    <xf numFmtId="0" fontId="2" fillId="9" borderId="32" xfId="0" applyFont="1" applyFill="1" applyBorder="1" applyAlignment="1">
      <alignment vertical="center" wrapText="1"/>
    </xf>
    <xf numFmtId="0" fontId="2" fillId="9" borderId="32" xfId="0" applyFont="1" applyFill="1" applyBorder="1" applyAlignment="1">
      <alignment vertical="center"/>
    </xf>
    <xf numFmtId="0" fontId="2" fillId="9" borderId="23" xfId="0" applyFont="1" applyFill="1" applyBorder="1" applyAlignment="1">
      <alignment vertical="center" wrapText="1"/>
    </xf>
    <xf numFmtId="2" fontId="9" fillId="9" borderId="22" xfId="0" applyNumberFormat="1" applyFont="1" applyFill="1" applyBorder="1" applyAlignment="1">
      <alignment vertical="center"/>
    </xf>
    <xf numFmtId="2" fontId="9" fillId="9" borderId="23" xfId="0" applyNumberFormat="1" applyFont="1" applyFill="1" applyBorder="1" applyAlignment="1">
      <alignment vertical="center"/>
    </xf>
    <xf numFmtId="2" fontId="9" fillId="9" borderId="12" xfId="0" applyNumberFormat="1" applyFont="1" applyFill="1" applyBorder="1" applyAlignment="1">
      <alignment vertical="center"/>
    </xf>
    <xf numFmtId="0" fontId="4" fillId="0" borderId="0" xfId="0" applyFont="1"/>
    <xf numFmtId="0" fontId="4" fillId="0" borderId="33" xfId="0" applyFont="1" applyBorder="1" applyAlignment="1">
      <alignment vertical="center"/>
    </xf>
    <xf numFmtId="0" fontId="4" fillId="0" borderId="14" xfId="0" applyFont="1" applyFill="1" applyBorder="1" applyAlignment="1">
      <alignment vertical="center"/>
    </xf>
    <xf numFmtId="2" fontId="4" fillId="0" borderId="14" xfId="0" applyNumberFormat="1" applyFont="1" applyBorder="1" applyAlignment="1">
      <alignment vertical="center"/>
    </xf>
    <xf numFmtId="2" fontId="4" fillId="0" borderId="34" xfId="0" applyNumberFormat="1" applyFont="1" applyBorder="1" applyAlignment="1">
      <alignment vertical="center"/>
    </xf>
    <xf numFmtId="2" fontId="4" fillId="0" borderId="15" xfId="0" applyNumberFormat="1" applyFont="1" applyBorder="1" applyAlignment="1">
      <alignment vertical="center"/>
    </xf>
    <xf numFmtId="2" fontId="4" fillId="0" borderId="0" xfId="0" applyNumberFormat="1" applyFont="1" applyBorder="1" applyAlignment="1">
      <alignment vertical="center"/>
    </xf>
    <xf numFmtId="0" fontId="4" fillId="0" borderId="35" xfId="0" applyFont="1" applyBorder="1" applyAlignment="1">
      <alignment vertical="center"/>
    </xf>
    <xf numFmtId="0" fontId="4" fillId="0" borderId="12" xfId="0" applyFont="1" applyFill="1" applyBorder="1" applyAlignment="1">
      <alignment vertical="center"/>
    </xf>
    <xf numFmtId="0" fontId="4" fillId="0" borderId="36" xfId="0" applyFont="1" applyBorder="1" applyAlignment="1">
      <alignment vertical="center"/>
    </xf>
    <xf numFmtId="0" fontId="7" fillId="0" borderId="13" xfId="0" applyFont="1" applyBorder="1" applyAlignment="1">
      <alignment vertical="center"/>
    </xf>
    <xf numFmtId="0" fontId="2" fillId="7" borderId="8" xfId="0" applyFont="1" applyFill="1" applyBorder="1" applyAlignment="1">
      <alignment vertical="center"/>
    </xf>
    <xf numFmtId="0" fontId="2" fillId="8" borderId="8" xfId="0" applyFont="1" applyFill="1" applyBorder="1" applyAlignment="1">
      <alignment vertical="center"/>
    </xf>
    <xf numFmtId="0" fontId="2" fillId="9" borderId="8" xfId="0" applyFont="1" applyFill="1" applyBorder="1" applyAlignment="1">
      <alignment vertical="center"/>
    </xf>
    <xf numFmtId="0" fontId="2" fillId="10" borderId="37" xfId="0" applyFont="1" applyFill="1" applyBorder="1" applyAlignment="1">
      <alignment vertical="center"/>
    </xf>
    <xf numFmtId="0" fontId="2" fillId="10" borderId="38" xfId="0" applyFont="1" applyFill="1" applyBorder="1" applyAlignment="1">
      <alignment vertical="center"/>
    </xf>
    <xf numFmtId="0" fontId="2" fillId="10" borderId="39" xfId="0" applyFont="1" applyFill="1" applyBorder="1" applyAlignment="1">
      <alignment vertical="center"/>
    </xf>
    <xf numFmtId="2" fontId="9" fillId="10" borderId="40" xfId="0" applyNumberFormat="1" applyFont="1" applyFill="1" applyBorder="1" applyAlignment="1">
      <alignment vertical="center"/>
    </xf>
    <xf numFmtId="2" fontId="9" fillId="10" borderId="39" xfId="0" applyNumberFormat="1" applyFont="1" applyFill="1" applyBorder="1" applyAlignment="1">
      <alignment vertical="center"/>
    </xf>
    <xf numFmtId="2" fontId="12" fillId="10" borderId="41" xfId="0" applyNumberFormat="1" applyFont="1" applyFill="1" applyBorder="1" applyAlignment="1">
      <alignment vertical="center"/>
    </xf>
    <xf numFmtId="2" fontId="3" fillId="10" borderId="41" xfId="0" applyNumberFormat="1" applyFont="1" applyFill="1" applyBorder="1"/>
    <xf numFmtId="2" fontId="4" fillId="0" borderId="0" xfId="0" applyNumberFormat="1" applyFont="1"/>
    <xf numFmtId="0" fontId="14" fillId="0" borderId="0" xfId="1" applyFont="1" applyProtection="1"/>
    <xf numFmtId="0" fontId="13" fillId="0" borderId="0" xfId="1" applyProtection="1"/>
    <xf numFmtId="0" fontId="15" fillId="0" borderId="42" xfId="1" applyFont="1" applyBorder="1" applyAlignment="1" applyProtection="1">
      <alignment horizontal="center" vertical="center" wrapText="1"/>
    </xf>
    <xf numFmtId="0" fontId="15" fillId="0" borderId="0" xfId="1" applyFont="1" applyBorder="1" applyAlignment="1" applyProtection="1">
      <alignment horizontal="center" vertical="center" wrapText="1"/>
    </xf>
    <xf numFmtId="0" fontId="14" fillId="0" borderId="43" xfId="1" applyFont="1" applyBorder="1" applyAlignment="1" applyProtection="1">
      <alignment horizontal="center" vertical="top" wrapText="1"/>
    </xf>
    <xf numFmtId="2" fontId="14" fillId="0" borderId="43" xfId="1" applyNumberFormat="1" applyFont="1" applyBorder="1" applyProtection="1"/>
    <xf numFmtId="9" fontId="14" fillId="0" borderId="43" xfId="1" applyNumberFormat="1" applyFont="1" applyBorder="1" applyProtection="1"/>
    <xf numFmtId="164" fontId="14" fillId="0" borderId="43" xfId="1" applyNumberFormat="1" applyFont="1" applyBorder="1" applyProtection="1"/>
    <xf numFmtId="9" fontId="16" fillId="0" borderId="43" xfId="1" applyNumberFormat="1" applyFont="1" applyBorder="1" applyProtection="1"/>
    <xf numFmtId="164" fontId="16" fillId="0" borderId="43" xfId="1" applyNumberFormat="1" applyFont="1" applyBorder="1" applyAlignment="1" applyProtection="1">
      <alignment horizontal="center"/>
    </xf>
    <xf numFmtId="164" fontId="16" fillId="0" borderId="43" xfId="1" applyNumberFormat="1" applyFont="1" applyBorder="1" applyProtection="1"/>
    <xf numFmtId="164" fontId="16" fillId="0" borderId="43" xfId="1" applyNumberFormat="1" applyFont="1" applyBorder="1" applyAlignment="1" applyProtection="1">
      <alignment horizontal="center"/>
    </xf>
    <xf numFmtId="9" fontId="13" fillId="0" borderId="0" xfId="1" applyNumberFormat="1" applyProtection="1"/>
    <xf numFmtId="17" fontId="0" fillId="0" borderId="0" xfId="0" applyNumberFormat="1"/>
  </cellXfs>
  <cellStyles count="2">
    <cellStyle name="Normal" xfId="0" builtinId="0"/>
    <cellStyle name="Normal_B-M&amp;O 2.26.07"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US"/>
              <a:t>IceCube M&amp;O Source of Funds
MoU v14.0  April 2013,  FY2013 (FTE)</a:t>
            </a:r>
          </a:p>
        </c:rich>
      </c:tx>
      <c:layout>
        <c:manualLayout>
          <c:xMode val="edge"/>
          <c:yMode val="edge"/>
          <c:x val="0.24709414191294921"/>
          <c:y val="2.1322178477690287E-2"/>
        </c:manualLayout>
      </c:layout>
      <c:overlay val="0"/>
      <c:spPr>
        <a:noFill/>
        <a:ln w="25400">
          <a:noFill/>
        </a:ln>
      </c:spPr>
    </c:title>
    <c:autoTitleDeleted val="0"/>
    <c:plotArea>
      <c:layout>
        <c:manualLayout>
          <c:layoutTarget val="inner"/>
          <c:xMode val="edge"/>
          <c:yMode val="edge"/>
          <c:x val="4.0779141284996372E-2"/>
          <c:y val="0.18625068560644797"/>
          <c:w val="0.42053580885610192"/>
          <c:h val="0.80168264090955577"/>
        </c:manualLayout>
      </c:layout>
      <c:pieChart>
        <c:varyColors val="1"/>
        <c:ser>
          <c:idx val="0"/>
          <c:order val="0"/>
          <c:spPr>
            <a:ln w="12700">
              <a:solidFill>
                <a:srgbClr val="000000"/>
              </a:solidFill>
              <a:prstDash val="solid"/>
            </a:ln>
          </c:spPr>
          <c:dPt>
            <c:idx val="0"/>
            <c:bubble3D val="0"/>
            <c:spPr>
              <a:solidFill>
                <a:schemeClr val="accent6">
                  <a:lumMod val="75000"/>
                </a:schemeClr>
              </a:solidFill>
              <a:ln w="12700">
                <a:solidFill>
                  <a:srgbClr val="000000"/>
                </a:solidFill>
                <a:prstDash val="solid"/>
              </a:ln>
            </c:spPr>
          </c:dPt>
          <c:dPt>
            <c:idx val="1"/>
            <c:bubble3D val="0"/>
            <c:spPr>
              <a:solidFill>
                <a:schemeClr val="accent5">
                  <a:lumMod val="60000"/>
                  <a:lumOff val="40000"/>
                </a:schemeClr>
              </a:solidFill>
              <a:ln w="12700">
                <a:solidFill>
                  <a:srgbClr val="000000"/>
                </a:solidFill>
                <a:prstDash val="solid"/>
              </a:ln>
            </c:spPr>
          </c:dPt>
          <c:dPt>
            <c:idx val="2"/>
            <c:bubble3D val="0"/>
            <c:spPr>
              <a:solidFill>
                <a:schemeClr val="bg1">
                  <a:lumMod val="65000"/>
                </a:schemeClr>
              </a:solidFill>
              <a:ln w="12700">
                <a:solidFill>
                  <a:srgbClr val="000000"/>
                </a:solidFill>
                <a:prstDash val="solid"/>
              </a:ln>
            </c:spPr>
          </c:dPt>
          <c:dPt>
            <c:idx val="3"/>
            <c:bubble3D val="0"/>
            <c:spPr>
              <a:solidFill>
                <a:srgbClr val="CC66FF"/>
              </a:solidFill>
              <a:ln w="12700">
                <a:solidFill>
                  <a:srgbClr val="000000"/>
                </a:solidFill>
                <a:prstDash val="solid"/>
              </a:ln>
            </c:spPr>
          </c:dPt>
          <c:dLbls>
            <c:dLbl>
              <c:idx val="0"/>
              <c:layout>
                <c:manualLayout>
                  <c:x val="-0.14733044193613654"/>
                  <c:y val="2.0598685419743568E-2"/>
                </c:manualLayout>
              </c:layout>
              <c:dLblPos val="bestFit"/>
              <c:showLegendKey val="0"/>
              <c:showVal val="1"/>
              <c:showCatName val="0"/>
              <c:showSerName val="0"/>
              <c:showPercent val="1"/>
              <c:showBubbleSize val="0"/>
              <c:separator>
</c:separator>
            </c:dLbl>
            <c:dLbl>
              <c:idx val="1"/>
              <c:layout>
                <c:manualLayout>
                  <c:x val="-5.5117435590893424E-2"/>
                  <c:y val="-8.8145469419628336E-2"/>
                </c:manualLayout>
              </c:layout>
              <c:numFmt formatCode="0.0%" sourceLinked="0"/>
              <c:spPr>
                <a:noFill/>
                <a:ln w="25400">
                  <a:noFill/>
                </a:ln>
              </c:spPr>
              <c:txPr>
                <a:bodyPr/>
                <a:lstStyle/>
                <a:p>
                  <a:pPr algn="ctr" rtl="0">
                    <a:defRPr lang="en-US" sz="1200" b="1" i="0" u="none" strike="noStrike" kern="1200" baseline="0">
                      <a:solidFill>
                        <a:srgbClr val="000000"/>
                      </a:solidFill>
                      <a:latin typeface="Arial"/>
                      <a:ea typeface="Arial"/>
                      <a:cs typeface="Arial"/>
                    </a:defRPr>
                  </a:pPr>
                  <a:endParaRPr lang="en-US"/>
                </a:p>
              </c:txPr>
              <c:dLblPos val="bestFit"/>
              <c:showLegendKey val="0"/>
              <c:showVal val="1"/>
              <c:showCatName val="0"/>
              <c:showSerName val="0"/>
              <c:showPercent val="1"/>
              <c:showBubbleSize val="0"/>
            </c:dLbl>
            <c:dLbl>
              <c:idx val="2"/>
              <c:layout>
                <c:manualLayout>
                  <c:x val="8.4686709365266455E-2"/>
                  <c:y val="-9.6927124957022659E-2"/>
                </c:manualLayout>
              </c:layout>
              <c:dLblPos val="bestFit"/>
              <c:showLegendKey val="0"/>
              <c:showVal val="1"/>
              <c:showCatName val="0"/>
              <c:showSerName val="0"/>
              <c:showPercent val="1"/>
              <c:showBubbleSize val="0"/>
              <c:separator>
</c:separator>
            </c:dLbl>
            <c:dLbl>
              <c:idx val="3"/>
              <c:layout>
                <c:manualLayout>
                  <c:x val="0.11111133858944779"/>
                  <c:y val="3.7232529615067615E-2"/>
                </c:manualLayout>
              </c:layout>
              <c:dLblPos val="bestFit"/>
              <c:showLegendKey val="0"/>
              <c:showVal val="1"/>
              <c:showCatName val="0"/>
              <c:showSerName val="0"/>
              <c:showPercent val="1"/>
              <c:showBubbleSize val="0"/>
              <c:separator>
</c:separator>
            </c:dLbl>
            <c:numFmt formatCode="0.0%" sourceLinked="0"/>
            <c:spPr>
              <a:noFill/>
              <a:ln w="25400">
                <a:noFill/>
              </a:ln>
            </c:spPr>
            <c:txPr>
              <a:bodyPr/>
              <a:lstStyle/>
              <a:p>
                <a:pPr>
                  <a:defRPr sz="1200" b="1" i="0" u="none" strike="noStrike" baseline="0">
                    <a:solidFill>
                      <a:srgbClr val="000000"/>
                    </a:solidFill>
                    <a:latin typeface="Arial"/>
                    <a:ea typeface="Arial"/>
                    <a:cs typeface="Arial"/>
                  </a:defRPr>
                </a:pPr>
                <a:endParaRPr lang="en-US"/>
              </a:p>
            </c:txPr>
            <c:showLegendKey val="0"/>
            <c:showVal val="1"/>
            <c:showCatName val="0"/>
            <c:showSerName val="0"/>
            <c:showPercent val="1"/>
            <c:showBubbleSize val="0"/>
            <c:separator>
</c:separator>
            <c:showLeaderLines val="1"/>
          </c:dLbls>
          <c:cat>
            <c:multiLvlStrRef>
              <c:f>'[1]M&amp;O activities sorted by WBS'!$W$474:$Z$474</c:f>
            </c:multiLvlStrRef>
          </c:cat>
          <c:val>
            <c:numRef>
              <c:f>'[1]M&amp;O activities sorted by WBS'!$W$475:$Z$475</c:f>
            </c:numRef>
          </c:val>
        </c:ser>
        <c:ser>
          <c:idx val="1"/>
          <c:order val="1"/>
          <c:dPt>
            <c:idx val="0"/>
            <c:bubble3D val="0"/>
          </c:dPt>
          <c:dPt>
            <c:idx val="1"/>
            <c:bubble3D val="0"/>
          </c:dPt>
          <c:dPt>
            <c:idx val="2"/>
            <c:bubble3D val="0"/>
          </c:dPt>
          <c:dPt>
            <c:idx val="3"/>
            <c:bubble3D val="0"/>
          </c:dPt>
          <c:cat>
            <c:multiLvlStrRef>
              <c:f>'[1]M&amp;O activities sorted by WBS'!$W$474:$Z$474</c:f>
            </c:multiLvlStrRef>
          </c:cat>
          <c:val>
            <c:numRef>
              <c:f>'[1]M&amp;O activities sorted by WBS'!$W$476:$Z$476</c:f>
            </c:numRef>
          </c:val>
        </c:ser>
        <c:dLbls>
          <c:showLegendKey val="0"/>
          <c:showVal val="0"/>
          <c:showCatName val="0"/>
          <c:showSerName val="0"/>
          <c:showPercent val="0"/>
          <c:showBubbleSize val="0"/>
          <c:showLeaderLines val="1"/>
        </c:dLbls>
        <c:firstSliceAng val="0"/>
      </c:pieChart>
      <c:spPr>
        <a:noFill/>
        <a:ln w="25400">
          <a:noFill/>
        </a:ln>
      </c:spPr>
    </c:plotArea>
    <c:legend>
      <c:legendPos val="r"/>
      <c:layout>
        <c:manualLayout>
          <c:xMode val="edge"/>
          <c:yMode val="edge"/>
          <c:x val="0.48756768692632352"/>
          <c:y val="0.30436060075823856"/>
          <c:w val="0.46734396250181925"/>
          <c:h val="0.46597368037328668"/>
        </c:manualLayout>
      </c:layout>
      <c:overlay val="0"/>
      <c:spPr>
        <a:solidFill>
          <a:srgbClr val="E6E6E6"/>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en-US"/>
        </a:p>
      </c:txPr>
    </c:legend>
    <c:plotVisOnly val="1"/>
    <c:dispBlanksAs val="zero"/>
    <c:showDLblsOverMax val="0"/>
  </c:chart>
  <c:spPr>
    <a:solidFill>
      <a:srgbClr val="E6E6E6"/>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US"/>
              <a:t>IceCube M&amp;O Proposal by Source of Funds
MoU v8.3  April 2010, FY2011 (FTE)</a:t>
            </a:r>
          </a:p>
        </c:rich>
      </c:tx>
      <c:layout>
        <c:manualLayout>
          <c:xMode val="edge"/>
          <c:yMode val="edge"/>
          <c:x val="0.11851290193664063"/>
          <c:y val="3.9840521664895698E-2"/>
        </c:manualLayout>
      </c:layout>
      <c:overlay val="0"/>
      <c:spPr>
        <a:noFill/>
        <a:ln w="25400">
          <a:noFill/>
        </a:ln>
      </c:spPr>
    </c:title>
    <c:autoTitleDeleted val="0"/>
    <c:plotArea>
      <c:layout>
        <c:manualLayout>
          <c:layoutTarget val="inner"/>
          <c:xMode val="edge"/>
          <c:yMode val="edge"/>
          <c:x val="2.5757279621791841E-2"/>
          <c:y val="0.21420916135089091"/>
          <c:w val="0.45648507089211793"/>
          <c:h val="0.75051524628249944"/>
        </c:manualLayout>
      </c:layout>
      <c:pieChart>
        <c:varyColors val="1"/>
        <c:ser>
          <c:idx val="0"/>
          <c:order val="0"/>
          <c:spPr>
            <a:solidFill>
              <a:srgbClr val="99CCFF"/>
            </a:solidFill>
            <a:ln w="12700">
              <a:solidFill>
                <a:srgbClr val="000000"/>
              </a:solidFill>
              <a:prstDash val="solid"/>
            </a:ln>
          </c:spPr>
          <c:dPt>
            <c:idx val="0"/>
            <c:bubble3D val="0"/>
            <c:spPr>
              <a:solidFill>
                <a:schemeClr val="accent6">
                  <a:lumMod val="75000"/>
                </a:schemeClr>
              </a:solidFill>
              <a:ln w="12700">
                <a:solidFill>
                  <a:srgbClr val="000000"/>
                </a:solidFill>
                <a:prstDash val="solid"/>
              </a:ln>
            </c:spPr>
          </c:dPt>
          <c:dPt>
            <c:idx val="1"/>
            <c:bubble3D val="0"/>
          </c:dPt>
          <c:dPt>
            <c:idx val="2"/>
            <c:bubble3D val="0"/>
            <c:spPr>
              <a:solidFill>
                <a:srgbClr val="C0C0C0"/>
              </a:solidFill>
              <a:ln w="12700">
                <a:solidFill>
                  <a:srgbClr val="000000"/>
                </a:solidFill>
                <a:prstDash val="solid"/>
              </a:ln>
            </c:spPr>
          </c:dPt>
          <c:dPt>
            <c:idx val="3"/>
            <c:bubble3D val="0"/>
            <c:spPr>
              <a:solidFill>
                <a:srgbClr val="CC99FF"/>
              </a:solidFill>
              <a:ln w="12700">
                <a:solidFill>
                  <a:srgbClr val="000000"/>
                </a:solidFill>
                <a:prstDash val="solid"/>
              </a:ln>
            </c:spPr>
          </c:dPt>
          <c:dLbls>
            <c:dLbl>
              <c:idx val="0"/>
              <c:layout>
                <c:manualLayout>
                  <c:x val="-0.14733044193613654"/>
                  <c:y val="2.0598685419743568E-2"/>
                </c:manualLayout>
              </c:layout>
              <c:dLblPos val="bestFit"/>
              <c:showLegendKey val="0"/>
              <c:showVal val="1"/>
              <c:showCatName val="0"/>
              <c:showSerName val="0"/>
              <c:showPercent val="1"/>
              <c:showBubbleSize val="0"/>
              <c:separator>
</c:separator>
            </c:dLbl>
            <c:dLbl>
              <c:idx val="1"/>
              <c:layout>
                <c:manualLayout>
                  <c:x val="-5.1471612915100391E-2"/>
                  <c:y val="-0.10467434021277024"/>
                </c:manualLayout>
              </c:layout>
              <c:dLblPos val="bestFit"/>
              <c:showLegendKey val="0"/>
              <c:showVal val="1"/>
              <c:showCatName val="0"/>
              <c:showSerName val="0"/>
              <c:showPercent val="1"/>
              <c:showBubbleSize val="0"/>
              <c:separator>
</c:separator>
            </c:dLbl>
            <c:dLbl>
              <c:idx val="2"/>
              <c:layout>
                <c:manualLayout>
                  <c:x val="8.8482922536254768E-2"/>
                  <c:y val="-0.10569582819280034"/>
                </c:manualLayout>
              </c:layout>
              <c:dLblPos val="bestFit"/>
              <c:showLegendKey val="0"/>
              <c:showVal val="1"/>
              <c:showCatName val="0"/>
              <c:showSerName val="0"/>
              <c:showPercent val="1"/>
              <c:showBubbleSize val="0"/>
              <c:separator>
</c:separator>
            </c:dLbl>
            <c:dLbl>
              <c:idx val="3"/>
              <c:layout>
                <c:manualLayout>
                  <c:x val="0.11691022964509394"/>
                  <c:y val="4.8563831702065623E-2"/>
                </c:manualLayout>
              </c:layout>
              <c:dLblPos val="bestFit"/>
              <c:showLegendKey val="0"/>
              <c:showVal val="1"/>
              <c:showCatName val="0"/>
              <c:showSerName val="0"/>
              <c:showPercent val="1"/>
              <c:showBubbleSize val="0"/>
              <c:separator>
</c:separator>
            </c:dLbl>
            <c:numFmt formatCode="0.0%" sourceLinked="0"/>
            <c:spPr>
              <a:noFill/>
              <a:ln w="25400">
                <a:noFill/>
              </a:ln>
            </c:spPr>
            <c:txPr>
              <a:bodyPr/>
              <a:lstStyle/>
              <a:p>
                <a:pPr>
                  <a:defRPr sz="1200" b="1" i="0" u="none" strike="noStrike" baseline="0">
                    <a:solidFill>
                      <a:srgbClr val="000000"/>
                    </a:solidFill>
                    <a:latin typeface="Arial"/>
                    <a:ea typeface="Arial"/>
                    <a:cs typeface="Arial"/>
                  </a:defRPr>
                </a:pPr>
                <a:endParaRPr lang="en-US"/>
              </a:p>
            </c:txPr>
            <c:showLegendKey val="0"/>
            <c:showVal val="1"/>
            <c:showCatName val="0"/>
            <c:showSerName val="0"/>
            <c:showPercent val="1"/>
            <c:showBubbleSize val="0"/>
            <c:separator>
</c:separator>
            <c:showLeaderLines val="1"/>
          </c:dLbls>
          <c:cat>
            <c:multiLvlStrRef>
              <c:f>'[1]M&amp;O activities sorted by WBS'!$BD$474:$BG$474</c:f>
            </c:multiLvlStrRef>
          </c:cat>
          <c:val>
            <c:numRef>
              <c:f>'[1]M&amp;O activities sorted by WBS'!$BD$475:$BG$475</c:f>
            </c:numRef>
          </c:val>
        </c:ser>
        <c:ser>
          <c:idx val="1"/>
          <c:order val="1"/>
          <c:dPt>
            <c:idx val="0"/>
            <c:bubble3D val="0"/>
          </c:dPt>
          <c:dPt>
            <c:idx val="1"/>
            <c:bubble3D val="0"/>
          </c:dPt>
          <c:dPt>
            <c:idx val="2"/>
            <c:bubble3D val="0"/>
          </c:dPt>
          <c:dPt>
            <c:idx val="3"/>
            <c:bubble3D val="0"/>
          </c:dPt>
          <c:cat>
            <c:multiLvlStrRef>
              <c:f>'[1]M&amp;O activities sorted by WBS'!$BD$474:$BG$474</c:f>
            </c:multiLvlStrRef>
          </c:cat>
          <c:val>
            <c:numRef>
              <c:f>'[1]M&amp;O activities sorted by WBS'!$BD$476:$BG$476</c:f>
            </c:numRef>
          </c:val>
        </c:ser>
        <c:dLbls>
          <c:showLegendKey val="0"/>
          <c:showVal val="0"/>
          <c:showCatName val="0"/>
          <c:showSerName val="0"/>
          <c:showPercent val="0"/>
          <c:showBubbleSize val="0"/>
          <c:showLeaderLines val="1"/>
        </c:dLbls>
        <c:firstSliceAng val="0"/>
      </c:pieChart>
      <c:spPr>
        <a:noFill/>
        <a:ln w="25400">
          <a:noFill/>
        </a:ln>
      </c:spPr>
    </c:plotArea>
    <c:legend>
      <c:legendPos val="r"/>
      <c:layout>
        <c:manualLayout>
          <c:xMode val="edge"/>
          <c:yMode val="edge"/>
          <c:x val="0.5156475810894009"/>
          <c:y val="0.34602148779845421"/>
          <c:w val="0.46000021602237995"/>
          <c:h val="0.34602148779845421"/>
        </c:manualLayout>
      </c:layout>
      <c:overlay val="0"/>
      <c:spPr>
        <a:solidFill>
          <a:srgbClr val="E6E6E6"/>
        </a:solidFill>
        <a:ln w="3175">
          <a:solidFill>
            <a:srgbClr val="000000"/>
          </a:solidFill>
          <a:prstDash val="solid"/>
        </a:ln>
      </c:spPr>
      <c:txPr>
        <a:bodyPr/>
        <a:lstStyle/>
        <a:p>
          <a:pPr>
            <a:defRPr sz="1010" b="0" i="0" u="none" strike="noStrike" baseline="0">
              <a:solidFill>
                <a:srgbClr val="000000"/>
              </a:solidFill>
              <a:latin typeface="Arial"/>
              <a:ea typeface="Arial"/>
              <a:cs typeface="Arial"/>
            </a:defRPr>
          </a:pPr>
          <a:endParaRPr lang="en-US"/>
        </a:p>
      </c:txPr>
    </c:legend>
    <c:plotVisOnly val="1"/>
    <c:dispBlanksAs val="zero"/>
    <c:showDLblsOverMax val="0"/>
  </c:chart>
  <c:spPr>
    <a:solidFill>
      <a:srgbClr val="E6E6E6"/>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US"/>
              <a:t>IceCube M&amp;O Source of Funds
MoU v13.0  October 2012,  FY2013 (FTE)</a:t>
            </a:r>
          </a:p>
        </c:rich>
      </c:tx>
      <c:layout>
        <c:manualLayout>
          <c:xMode val="edge"/>
          <c:yMode val="edge"/>
          <c:x val="0.26756438981712655"/>
          <c:y val="3.9840696996208805E-2"/>
        </c:manualLayout>
      </c:layout>
      <c:overlay val="0"/>
      <c:spPr>
        <a:noFill/>
        <a:ln w="25400">
          <a:noFill/>
        </a:ln>
      </c:spPr>
    </c:title>
    <c:autoTitleDeleted val="0"/>
    <c:plotArea>
      <c:layout>
        <c:manualLayout>
          <c:layoutTarget val="inner"/>
          <c:xMode val="edge"/>
          <c:yMode val="edge"/>
          <c:x val="2.0914723694575837E-2"/>
          <c:y val="0.23540226324168495"/>
          <c:w val="0.47084361109427858"/>
          <c:h val="0.72749193236091392"/>
        </c:manualLayout>
      </c:layout>
      <c:pieChart>
        <c:varyColors val="1"/>
        <c:ser>
          <c:idx val="0"/>
          <c:order val="0"/>
          <c:spPr>
            <a:solidFill>
              <a:srgbClr val="9999FF"/>
            </a:solidFill>
            <a:ln w="12700">
              <a:solidFill>
                <a:srgbClr val="000000"/>
              </a:solidFill>
              <a:prstDash val="solid"/>
            </a:ln>
          </c:spPr>
          <c:dPt>
            <c:idx val="0"/>
            <c:bubble3D val="0"/>
            <c:spPr>
              <a:solidFill>
                <a:schemeClr val="accent6">
                  <a:lumMod val="75000"/>
                </a:schemeClr>
              </a:solidFill>
              <a:ln w="12700">
                <a:solidFill>
                  <a:srgbClr val="000000"/>
                </a:solidFill>
                <a:prstDash val="solid"/>
              </a:ln>
            </c:spPr>
          </c:dPt>
          <c:dPt>
            <c:idx val="1"/>
            <c:bubble3D val="0"/>
            <c:spPr>
              <a:solidFill>
                <a:srgbClr val="99CCFF"/>
              </a:solidFill>
              <a:ln w="12700">
                <a:solidFill>
                  <a:srgbClr val="000000"/>
                </a:solidFill>
                <a:prstDash val="solid"/>
              </a:ln>
            </c:spPr>
          </c:dPt>
          <c:dPt>
            <c:idx val="2"/>
            <c:bubble3D val="0"/>
            <c:spPr>
              <a:solidFill>
                <a:schemeClr val="bg1">
                  <a:lumMod val="75000"/>
                </a:schemeClr>
              </a:solidFill>
              <a:ln w="12700">
                <a:solidFill>
                  <a:srgbClr val="000000"/>
                </a:solidFill>
                <a:prstDash val="solid"/>
              </a:ln>
            </c:spPr>
          </c:dPt>
          <c:dPt>
            <c:idx val="3"/>
            <c:bubble3D val="0"/>
            <c:spPr>
              <a:solidFill>
                <a:srgbClr val="CC99FF"/>
              </a:solidFill>
              <a:ln w="12700">
                <a:solidFill>
                  <a:srgbClr val="000000"/>
                </a:solidFill>
                <a:prstDash val="solid"/>
              </a:ln>
            </c:spPr>
          </c:dPt>
          <c:dLbls>
            <c:dLbl>
              <c:idx val="0"/>
              <c:layout>
                <c:manualLayout>
                  <c:x val="-0.14733044193613654"/>
                  <c:y val="2.0598685419743568E-2"/>
                </c:manualLayout>
              </c:layout>
              <c:dLblPos val="bestFit"/>
              <c:showLegendKey val="0"/>
              <c:showVal val="1"/>
              <c:showCatName val="0"/>
              <c:showSerName val="0"/>
              <c:showPercent val="1"/>
              <c:showBubbleSize val="0"/>
              <c:separator>
</c:separator>
            </c:dLbl>
            <c:dLbl>
              <c:idx val="1"/>
              <c:layout>
                <c:manualLayout>
                  <c:x val="-6.4261974249440801E-2"/>
                  <c:y val="-0.12564664445212864"/>
                </c:manualLayout>
              </c:layout>
              <c:dLblPos val="bestFit"/>
              <c:showLegendKey val="0"/>
              <c:showVal val="1"/>
              <c:showCatName val="0"/>
              <c:showSerName val="0"/>
              <c:showPercent val="1"/>
              <c:showBubbleSize val="0"/>
              <c:separator>
</c:separator>
            </c:dLbl>
            <c:dLbl>
              <c:idx val="2"/>
              <c:layout>
                <c:manualLayout>
                  <c:x val="7.4751247165843637E-2"/>
                  <c:y val="-8.4776298243514361E-2"/>
                </c:manualLayout>
              </c:layout>
              <c:dLblPos val="bestFit"/>
              <c:showLegendKey val="0"/>
              <c:showVal val="1"/>
              <c:showCatName val="0"/>
              <c:showSerName val="0"/>
              <c:showPercent val="1"/>
              <c:showBubbleSize val="0"/>
              <c:separator>
</c:separator>
            </c:dLbl>
            <c:dLbl>
              <c:idx val="3"/>
              <c:layout>
                <c:manualLayout>
                  <c:x val="0.11111133858944779"/>
                  <c:y val="3.7232529615067615E-2"/>
                </c:manualLayout>
              </c:layout>
              <c:dLblPos val="bestFit"/>
              <c:showLegendKey val="0"/>
              <c:showVal val="1"/>
              <c:showCatName val="0"/>
              <c:showSerName val="0"/>
              <c:showPercent val="1"/>
              <c:showBubbleSize val="0"/>
              <c:separator>
</c:separator>
            </c:dLbl>
            <c:numFmt formatCode="0.0%" sourceLinked="0"/>
            <c:spPr>
              <a:noFill/>
              <a:ln w="25400">
                <a:noFill/>
              </a:ln>
            </c:spPr>
            <c:txPr>
              <a:bodyPr/>
              <a:lstStyle/>
              <a:p>
                <a:pPr>
                  <a:defRPr sz="1200" b="1" i="0" u="none" strike="noStrike" baseline="0">
                    <a:solidFill>
                      <a:srgbClr val="000000"/>
                    </a:solidFill>
                    <a:latin typeface="Arial"/>
                    <a:ea typeface="Arial"/>
                    <a:cs typeface="Arial"/>
                  </a:defRPr>
                </a:pPr>
                <a:endParaRPr lang="en-US"/>
              </a:p>
            </c:txPr>
            <c:showLegendKey val="0"/>
            <c:showVal val="1"/>
            <c:showCatName val="0"/>
            <c:showSerName val="0"/>
            <c:showPercent val="1"/>
            <c:showBubbleSize val="0"/>
            <c:separator>
</c:separator>
            <c:showLeaderLines val="1"/>
          </c:dLbls>
          <c:cat>
            <c:multiLvlStrRef>
              <c:f>'[1]M&amp;O activities sorted by WBS'!$AE$474:$AH$474</c:f>
            </c:multiLvlStrRef>
          </c:cat>
          <c:val>
            <c:numRef>
              <c:f>'[1]M&amp;O activities sorted by WBS'!$AE$475:$AH$475</c:f>
            </c:numRef>
          </c:val>
        </c:ser>
        <c:dLbls>
          <c:showLegendKey val="0"/>
          <c:showVal val="0"/>
          <c:showCatName val="0"/>
          <c:showSerName val="0"/>
          <c:showPercent val="0"/>
          <c:showBubbleSize val="0"/>
          <c:showLeaderLines val="1"/>
        </c:dLbls>
        <c:firstSliceAng val="0"/>
      </c:pieChart>
      <c:spPr>
        <a:noFill/>
        <a:ln w="25400">
          <a:noFill/>
        </a:ln>
      </c:spPr>
    </c:plotArea>
    <c:legend>
      <c:legendPos val="r"/>
      <c:layout>
        <c:manualLayout>
          <c:xMode val="edge"/>
          <c:yMode val="edge"/>
          <c:x val="0.50619635960139131"/>
          <c:y val="0.34375109361329836"/>
          <c:w val="0.47128160809167141"/>
          <c:h val="0.41279709827938171"/>
        </c:manualLayout>
      </c:layout>
      <c:overlay val="0"/>
      <c:spPr>
        <a:solidFill>
          <a:srgbClr val="FFFFFF"/>
        </a:solidFill>
        <a:ln w="3175">
          <a:solidFill>
            <a:srgbClr val="000000"/>
          </a:solidFill>
          <a:prstDash val="solid"/>
        </a:ln>
      </c:spPr>
      <c:txPr>
        <a:bodyPr/>
        <a:lstStyle/>
        <a:p>
          <a:pPr>
            <a:defRPr sz="1010" b="0" i="0" u="none" strike="noStrike" baseline="0">
              <a:solidFill>
                <a:srgbClr val="000000"/>
              </a:solidFill>
              <a:latin typeface="Arial"/>
              <a:ea typeface="Arial"/>
              <a:cs typeface="Arial"/>
            </a:defRPr>
          </a:pPr>
          <a:endParaRPr lang="en-US"/>
        </a:p>
      </c:txPr>
    </c:legend>
    <c:plotVisOnly val="1"/>
    <c:dispBlanksAs val="zero"/>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US"/>
              <a:t>IceCube M&amp;O Source of Funds
MoU v12.0  March 2012,  FY2012 (FTE)</a:t>
            </a:r>
          </a:p>
        </c:rich>
      </c:tx>
      <c:layout>
        <c:manualLayout>
          <c:xMode val="edge"/>
          <c:yMode val="edge"/>
          <c:x val="0.25850929239905618"/>
          <c:y val="2.6725721784776904E-2"/>
        </c:manualLayout>
      </c:layout>
      <c:overlay val="0"/>
      <c:spPr>
        <a:noFill/>
        <a:ln w="25400">
          <a:noFill/>
        </a:ln>
      </c:spPr>
    </c:title>
    <c:autoTitleDeleted val="0"/>
    <c:plotArea>
      <c:layout>
        <c:manualLayout>
          <c:layoutTarget val="inner"/>
          <c:xMode val="edge"/>
          <c:yMode val="edge"/>
          <c:x val="2.3743970228950691E-2"/>
          <c:y val="0.21876958822770104"/>
          <c:w val="0.44966713699659294"/>
          <c:h val="0.73015618949270689"/>
        </c:manualLayout>
      </c:layout>
      <c:pieChart>
        <c:varyColors val="1"/>
        <c:ser>
          <c:idx val="0"/>
          <c:order val="0"/>
          <c:spPr>
            <a:solidFill>
              <a:srgbClr val="9999FF"/>
            </a:solidFill>
            <a:ln w="12700">
              <a:solidFill>
                <a:srgbClr val="000000"/>
              </a:solidFill>
              <a:prstDash val="solid"/>
            </a:ln>
          </c:spPr>
          <c:dPt>
            <c:idx val="0"/>
            <c:bubble3D val="0"/>
            <c:spPr>
              <a:solidFill>
                <a:schemeClr val="accent6">
                  <a:lumMod val="75000"/>
                </a:schemeClr>
              </a:solidFill>
              <a:ln w="12700">
                <a:solidFill>
                  <a:srgbClr val="000000"/>
                </a:solidFill>
                <a:prstDash val="solid"/>
              </a:ln>
            </c:spPr>
          </c:dPt>
          <c:dPt>
            <c:idx val="1"/>
            <c:bubble3D val="0"/>
            <c:spPr>
              <a:solidFill>
                <a:srgbClr val="99CCFF"/>
              </a:solidFill>
              <a:ln w="12700">
                <a:solidFill>
                  <a:srgbClr val="000000"/>
                </a:solidFill>
                <a:prstDash val="solid"/>
              </a:ln>
            </c:spPr>
          </c:dPt>
          <c:dPt>
            <c:idx val="2"/>
            <c:bubble3D val="0"/>
            <c:spPr>
              <a:solidFill>
                <a:schemeClr val="bg1">
                  <a:lumMod val="75000"/>
                </a:schemeClr>
              </a:solidFill>
              <a:ln w="12700">
                <a:solidFill>
                  <a:srgbClr val="000000"/>
                </a:solidFill>
                <a:prstDash val="solid"/>
              </a:ln>
            </c:spPr>
          </c:dPt>
          <c:dPt>
            <c:idx val="3"/>
            <c:bubble3D val="0"/>
            <c:spPr>
              <a:solidFill>
                <a:srgbClr val="CC99FF"/>
              </a:solidFill>
              <a:ln w="12700">
                <a:solidFill>
                  <a:srgbClr val="000000"/>
                </a:solidFill>
                <a:prstDash val="solid"/>
              </a:ln>
            </c:spPr>
          </c:dPt>
          <c:dLbls>
            <c:dLbl>
              <c:idx val="0"/>
              <c:layout>
                <c:manualLayout>
                  <c:x val="-0.14733044193613654"/>
                  <c:y val="2.0598685419743568E-2"/>
                </c:manualLayout>
              </c:layout>
              <c:dLblPos val="bestFit"/>
              <c:showLegendKey val="0"/>
              <c:showVal val="1"/>
              <c:showCatName val="0"/>
              <c:showSerName val="0"/>
              <c:showPercent val="1"/>
              <c:showBubbleSize val="0"/>
              <c:separator>
</c:separator>
            </c:dLbl>
            <c:dLbl>
              <c:idx val="1"/>
              <c:layout>
                <c:manualLayout>
                  <c:x val="-6.4261974249440801E-2"/>
                  <c:y val="-0.12564664445212864"/>
                </c:manualLayout>
              </c:layout>
              <c:dLblPos val="bestFit"/>
              <c:showLegendKey val="0"/>
              <c:showVal val="1"/>
              <c:showCatName val="0"/>
              <c:showSerName val="0"/>
              <c:showPercent val="1"/>
              <c:showBubbleSize val="0"/>
              <c:separator>
</c:separator>
            </c:dLbl>
            <c:dLbl>
              <c:idx val="2"/>
              <c:layout>
                <c:manualLayout>
                  <c:x val="8.5520268562910298E-2"/>
                  <c:y val="-0.11255395158938467"/>
                </c:manualLayout>
              </c:layout>
              <c:dLblPos val="bestFit"/>
              <c:showLegendKey val="0"/>
              <c:showVal val="1"/>
              <c:showCatName val="0"/>
              <c:showSerName val="0"/>
              <c:showPercent val="1"/>
              <c:showBubbleSize val="0"/>
              <c:separator>
</c:separator>
            </c:dLbl>
            <c:dLbl>
              <c:idx val="3"/>
              <c:layout>
                <c:manualLayout>
                  <c:x val="0.11111133858944779"/>
                  <c:y val="3.7232529615067615E-2"/>
                </c:manualLayout>
              </c:layout>
              <c:dLblPos val="bestFit"/>
              <c:showLegendKey val="0"/>
              <c:showVal val="1"/>
              <c:showCatName val="0"/>
              <c:showSerName val="0"/>
              <c:showPercent val="1"/>
              <c:showBubbleSize val="0"/>
              <c:separator>
</c:separator>
            </c:dLbl>
            <c:numFmt formatCode="0.0%" sourceLinked="0"/>
            <c:spPr>
              <a:noFill/>
              <a:ln w="25400">
                <a:noFill/>
              </a:ln>
            </c:spPr>
            <c:txPr>
              <a:bodyPr/>
              <a:lstStyle/>
              <a:p>
                <a:pPr>
                  <a:defRPr sz="1200" b="1" i="0" u="none" strike="noStrike" baseline="0">
                    <a:solidFill>
                      <a:srgbClr val="000000"/>
                    </a:solidFill>
                    <a:latin typeface="Arial"/>
                    <a:ea typeface="Arial"/>
                    <a:cs typeface="Arial"/>
                  </a:defRPr>
                </a:pPr>
                <a:endParaRPr lang="en-US"/>
              </a:p>
            </c:txPr>
            <c:showLegendKey val="0"/>
            <c:showVal val="1"/>
            <c:showCatName val="0"/>
            <c:showSerName val="0"/>
            <c:showPercent val="1"/>
            <c:showBubbleSize val="0"/>
            <c:separator>
</c:separator>
            <c:showLeaderLines val="1"/>
          </c:dLbls>
          <c:cat>
            <c:multiLvlStrRef>
              <c:f>'[1]M&amp;O activities sorted by WBS'!$AK$474:$AN$474</c:f>
            </c:multiLvlStrRef>
          </c:cat>
          <c:val>
            <c:numRef>
              <c:f>'[1]M&amp;O activities sorted by WBS'!$AK$475:$AN$475</c:f>
            </c:numRef>
          </c:val>
        </c:ser>
        <c:dLbls>
          <c:showLegendKey val="0"/>
          <c:showVal val="0"/>
          <c:showCatName val="0"/>
          <c:showSerName val="0"/>
          <c:showPercent val="0"/>
          <c:showBubbleSize val="0"/>
          <c:showLeaderLines val="1"/>
        </c:dLbls>
        <c:firstSliceAng val="0"/>
      </c:pieChart>
      <c:spPr>
        <a:noFill/>
        <a:ln w="25400">
          <a:noFill/>
        </a:ln>
      </c:spPr>
    </c:plotArea>
    <c:legend>
      <c:legendPos val="r"/>
      <c:layout>
        <c:manualLayout>
          <c:xMode val="edge"/>
          <c:yMode val="edge"/>
          <c:x val="0.52668734589994437"/>
          <c:y val="0.34375109361329836"/>
          <c:w val="0.45079074206633263"/>
          <c:h val="0.39968212306794981"/>
        </c:manualLayout>
      </c:layout>
      <c:overlay val="0"/>
      <c:spPr>
        <a:solidFill>
          <a:srgbClr val="FFFFFF"/>
        </a:solidFill>
        <a:ln w="3175">
          <a:solidFill>
            <a:srgbClr val="000000"/>
          </a:solidFill>
          <a:prstDash val="solid"/>
        </a:ln>
      </c:spPr>
      <c:txPr>
        <a:bodyPr/>
        <a:lstStyle/>
        <a:p>
          <a:pPr>
            <a:defRPr sz="1010" b="0" i="0" u="none" strike="noStrike" baseline="0">
              <a:solidFill>
                <a:srgbClr val="000000"/>
              </a:solidFill>
              <a:latin typeface="Arial"/>
              <a:ea typeface="Arial"/>
              <a:cs typeface="Arial"/>
            </a:defRPr>
          </a:pPr>
          <a:endParaRPr lang="en-US"/>
        </a:p>
      </c:txPr>
    </c:legend>
    <c:plotVisOnly val="1"/>
    <c:dispBlanksAs val="zero"/>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US"/>
              <a:t>IceCube M&amp;O Source of Funds
MoU v11.0  September 2011,  FY2012 (FTE)</a:t>
            </a:r>
          </a:p>
        </c:rich>
      </c:tx>
      <c:layout>
        <c:manualLayout>
          <c:xMode val="edge"/>
          <c:yMode val="edge"/>
          <c:x val="0.25850949819391389"/>
          <c:y val="2.6725721784776904E-2"/>
        </c:manualLayout>
      </c:layout>
      <c:overlay val="0"/>
      <c:spPr>
        <a:noFill/>
        <a:ln w="25400">
          <a:noFill/>
        </a:ln>
      </c:spPr>
    </c:title>
    <c:autoTitleDeleted val="0"/>
    <c:plotArea>
      <c:layout>
        <c:manualLayout>
          <c:layoutTarget val="inner"/>
          <c:xMode val="edge"/>
          <c:yMode val="edge"/>
          <c:x val="2.3743970228950691E-2"/>
          <c:y val="0.21876958822770104"/>
          <c:w val="0.44966713699659294"/>
          <c:h val="0.73015618949270689"/>
        </c:manualLayout>
      </c:layout>
      <c:pieChart>
        <c:varyColors val="1"/>
        <c:ser>
          <c:idx val="0"/>
          <c:order val="0"/>
          <c:spPr>
            <a:solidFill>
              <a:srgbClr val="9999FF"/>
            </a:solidFill>
            <a:ln w="12700">
              <a:solidFill>
                <a:srgbClr val="000000"/>
              </a:solidFill>
              <a:prstDash val="solid"/>
            </a:ln>
          </c:spPr>
          <c:dPt>
            <c:idx val="0"/>
            <c:bubble3D val="0"/>
            <c:spPr>
              <a:solidFill>
                <a:schemeClr val="accent6">
                  <a:lumMod val="75000"/>
                </a:schemeClr>
              </a:solidFill>
              <a:ln w="12700">
                <a:solidFill>
                  <a:srgbClr val="000000"/>
                </a:solidFill>
                <a:prstDash val="solid"/>
              </a:ln>
            </c:spPr>
          </c:dPt>
          <c:dPt>
            <c:idx val="1"/>
            <c:bubble3D val="0"/>
            <c:spPr>
              <a:solidFill>
                <a:srgbClr val="99CCFF"/>
              </a:solidFill>
              <a:ln w="12700">
                <a:solidFill>
                  <a:srgbClr val="000000"/>
                </a:solidFill>
                <a:prstDash val="solid"/>
              </a:ln>
            </c:spPr>
          </c:dPt>
          <c:dPt>
            <c:idx val="2"/>
            <c:bubble3D val="0"/>
            <c:spPr>
              <a:solidFill>
                <a:schemeClr val="bg1">
                  <a:lumMod val="75000"/>
                </a:schemeClr>
              </a:solidFill>
              <a:ln w="12700">
                <a:solidFill>
                  <a:srgbClr val="000000"/>
                </a:solidFill>
                <a:prstDash val="solid"/>
              </a:ln>
            </c:spPr>
          </c:dPt>
          <c:dPt>
            <c:idx val="3"/>
            <c:bubble3D val="0"/>
            <c:spPr>
              <a:solidFill>
                <a:srgbClr val="CC99FF"/>
              </a:solidFill>
              <a:ln w="12700">
                <a:solidFill>
                  <a:srgbClr val="000000"/>
                </a:solidFill>
                <a:prstDash val="solid"/>
              </a:ln>
            </c:spPr>
          </c:dPt>
          <c:dLbls>
            <c:dLbl>
              <c:idx val="0"/>
              <c:layout>
                <c:manualLayout>
                  <c:x val="-0.14733044193613654"/>
                  <c:y val="2.0598685419743568E-2"/>
                </c:manualLayout>
              </c:layout>
              <c:dLblPos val="bestFit"/>
              <c:showLegendKey val="0"/>
              <c:showVal val="1"/>
              <c:showCatName val="0"/>
              <c:showSerName val="0"/>
              <c:showPercent val="1"/>
              <c:showBubbleSize val="0"/>
              <c:separator>
</c:separator>
            </c:dLbl>
            <c:dLbl>
              <c:idx val="1"/>
              <c:layout>
                <c:manualLayout>
                  <c:x val="-6.4261974249440801E-2"/>
                  <c:y val="-0.12564664445212864"/>
                </c:manualLayout>
              </c:layout>
              <c:dLblPos val="bestFit"/>
              <c:showLegendKey val="0"/>
              <c:showVal val="1"/>
              <c:showCatName val="0"/>
              <c:showSerName val="0"/>
              <c:showPercent val="1"/>
              <c:showBubbleSize val="0"/>
              <c:separator>
</c:separator>
            </c:dLbl>
            <c:dLbl>
              <c:idx val="2"/>
              <c:layout>
                <c:manualLayout>
                  <c:x val="8.7934370549375723E-2"/>
                  <c:y val="-0.1225568704738354"/>
                </c:manualLayout>
              </c:layout>
              <c:dLblPos val="bestFit"/>
              <c:showLegendKey val="0"/>
              <c:showVal val="1"/>
              <c:showCatName val="0"/>
              <c:showSerName val="0"/>
              <c:showPercent val="1"/>
              <c:showBubbleSize val="0"/>
              <c:separator>
</c:separator>
            </c:dLbl>
            <c:dLbl>
              <c:idx val="3"/>
              <c:layout>
                <c:manualLayout>
                  <c:x val="0.11111133858944779"/>
                  <c:y val="3.7232529615067615E-2"/>
                </c:manualLayout>
              </c:layout>
              <c:dLblPos val="bestFit"/>
              <c:showLegendKey val="0"/>
              <c:showVal val="1"/>
              <c:showCatName val="0"/>
              <c:showSerName val="0"/>
              <c:showPercent val="1"/>
              <c:showBubbleSize val="0"/>
              <c:separator>
</c:separator>
            </c:dLbl>
            <c:numFmt formatCode="0.0%" sourceLinked="0"/>
            <c:spPr>
              <a:noFill/>
              <a:ln w="25400">
                <a:noFill/>
              </a:ln>
            </c:spPr>
            <c:txPr>
              <a:bodyPr/>
              <a:lstStyle/>
              <a:p>
                <a:pPr>
                  <a:defRPr sz="1200" b="1" i="0" u="none" strike="noStrike" baseline="0">
                    <a:solidFill>
                      <a:srgbClr val="000000"/>
                    </a:solidFill>
                    <a:latin typeface="Arial"/>
                    <a:ea typeface="Arial"/>
                    <a:cs typeface="Arial"/>
                  </a:defRPr>
                </a:pPr>
                <a:endParaRPr lang="en-US"/>
              </a:p>
            </c:txPr>
            <c:showLegendKey val="0"/>
            <c:showVal val="1"/>
            <c:showCatName val="0"/>
            <c:showSerName val="0"/>
            <c:showPercent val="1"/>
            <c:showBubbleSize val="0"/>
            <c:separator>
</c:separator>
            <c:showLeaderLines val="1"/>
          </c:dLbls>
          <c:cat>
            <c:multiLvlStrRef>
              <c:f>'[1]M&amp;O activities sorted by WBS'!$AQ$474:$AT$474</c:f>
            </c:multiLvlStrRef>
          </c:cat>
          <c:val>
            <c:numRef>
              <c:f>'[1]M&amp;O activities sorted by WBS'!$AQ$475:$AT$475</c:f>
            </c:numRef>
          </c:val>
        </c:ser>
        <c:dLbls>
          <c:showLegendKey val="0"/>
          <c:showVal val="0"/>
          <c:showCatName val="0"/>
          <c:showSerName val="0"/>
          <c:showPercent val="0"/>
          <c:showBubbleSize val="0"/>
          <c:showLeaderLines val="1"/>
        </c:dLbls>
        <c:firstSliceAng val="0"/>
      </c:pieChart>
      <c:spPr>
        <a:noFill/>
        <a:ln w="25400">
          <a:noFill/>
        </a:ln>
      </c:spPr>
    </c:plotArea>
    <c:legend>
      <c:legendPos val="r"/>
      <c:layout>
        <c:manualLayout>
          <c:xMode val="edge"/>
          <c:yMode val="edge"/>
          <c:x val="0.52668735219978691"/>
          <c:y val="0.34375109361329836"/>
          <c:w val="0.45079057197058292"/>
          <c:h val="0.39968212306794981"/>
        </c:manualLayout>
      </c:layout>
      <c:overlay val="0"/>
      <c:spPr>
        <a:solidFill>
          <a:srgbClr val="FFFFFF"/>
        </a:solidFill>
        <a:ln w="3175">
          <a:solidFill>
            <a:srgbClr val="000000"/>
          </a:solidFill>
          <a:prstDash val="solid"/>
        </a:ln>
      </c:spPr>
      <c:txPr>
        <a:bodyPr/>
        <a:lstStyle/>
        <a:p>
          <a:pPr>
            <a:defRPr sz="1010" b="0" i="0" u="none" strike="noStrike" baseline="0">
              <a:solidFill>
                <a:srgbClr val="000000"/>
              </a:solidFill>
              <a:latin typeface="Arial"/>
              <a:ea typeface="Arial"/>
              <a:cs typeface="Arial"/>
            </a:defRPr>
          </a:pPr>
          <a:endParaRPr lang="en-US"/>
        </a:p>
      </c:txPr>
    </c:legend>
    <c:plotVisOnly val="1"/>
    <c:dispBlanksAs val="zero"/>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US"/>
              <a:t>IceCube M&amp;O Source of Funds
MoU v10.0  April 2011,  FY2011 (FTE)</a:t>
            </a:r>
          </a:p>
        </c:rich>
      </c:tx>
      <c:layout>
        <c:manualLayout>
          <c:xMode val="edge"/>
          <c:yMode val="edge"/>
          <c:x val="0.25850936736356228"/>
          <c:y val="2.6725721784776904E-2"/>
        </c:manualLayout>
      </c:layout>
      <c:overlay val="0"/>
      <c:spPr>
        <a:noFill/>
        <a:ln w="25400">
          <a:noFill/>
        </a:ln>
      </c:spPr>
    </c:title>
    <c:autoTitleDeleted val="0"/>
    <c:plotArea>
      <c:layout>
        <c:manualLayout>
          <c:layoutTarget val="inner"/>
          <c:xMode val="edge"/>
          <c:yMode val="edge"/>
          <c:x val="2.3743970228950691E-2"/>
          <c:y val="0.21876958822770104"/>
          <c:w val="0.44966713699659294"/>
          <c:h val="0.73015618949270689"/>
        </c:manualLayout>
      </c:layout>
      <c:pieChart>
        <c:varyColors val="1"/>
        <c:ser>
          <c:idx val="0"/>
          <c:order val="0"/>
          <c:spPr>
            <a:solidFill>
              <a:srgbClr val="9999FF"/>
            </a:solidFill>
            <a:ln w="12700">
              <a:solidFill>
                <a:srgbClr val="000000"/>
              </a:solidFill>
              <a:prstDash val="solid"/>
            </a:ln>
          </c:spPr>
          <c:dPt>
            <c:idx val="0"/>
            <c:bubble3D val="0"/>
            <c:spPr>
              <a:solidFill>
                <a:schemeClr val="accent6">
                  <a:lumMod val="75000"/>
                </a:schemeClr>
              </a:solidFill>
              <a:ln w="12700">
                <a:solidFill>
                  <a:srgbClr val="000000"/>
                </a:solidFill>
                <a:prstDash val="solid"/>
              </a:ln>
            </c:spPr>
          </c:dPt>
          <c:dPt>
            <c:idx val="1"/>
            <c:bubble3D val="0"/>
            <c:spPr>
              <a:solidFill>
                <a:srgbClr val="99CCFF"/>
              </a:solidFill>
              <a:ln w="12700">
                <a:solidFill>
                  <a:srgbClr val="000000"/>
                </a:solidFill>
                <a:prstDash val="solid"/>
              </a:ln>
            </c:spPr>
          </c:dPt>
          <c:dPt>
            <c:idx val="2"/>
            <c:bubble3D val="0"/>
            <c:spPr>
              <a:solidFill>
                <a:schemeClr val="bg1">
                  <a:lumMod val="75000"/>
                </a:schemeClr>
              </a:solidFill>
              <a:ln w="12700">
                <a:solidFill>
                  <a:srgbClr val="000000"/>
                </a:solidFill>
                <a:prstDash val="solid"/>
              </a:ln>
            </c:spPr>
          </c:dPt>
          <c:dPt>
            <c:idx val="3"/>
            <c:bubble3D val="0"/>
            <c:spPr>
              <a:solidFill>
                <a:srgbClr val="CC99FF"/>
              </a:solidFill>
              <a:ln w="12700">
                <a:solidFill>
                  <a:srgbClr val="000000"/>
                </a:solidFill>
                <a:prstDash val="solid"/>
              </a:ln>
            </c:spPr>
          </c:dPt>
          <c:dLbls>
            <c:dLbl>
              <c:idx val="0"/>
              <c:layout>
                <c:manualLayout>
                  <c:x val="-0.14733044193613654"/>
                  <c:y val="2.0598685419743568E-2"/>
                </c:manualLayout>
              </c:layout>
              <c:dLblPos val="bestFit"/>
              <c:showLegendKey val="0"/>
              <c:showVal val="1"/>
              <c:showCatName val="0"/>
              <c:showSerName val="0"/>
              <c:showPercent val="1"/>
              <c:showBubbleSize val="0"/>
              <c:separator>
</c:separator>
            </c:dLbl>
            <c:dLbl>
              <c:idx val="1"/>
              <c:layout>
                <c:manualLayout>
                  <c:x val="-6.4261974249440801E-2"/>
                  <c:y val="-0.12564664445212864"/>
                </c:manualLayout>
              </c:layout>
              <c:dLblPos val="bestFit"/>
              <c:showLegendKey val="0"/>
              <c:showVal val="1"/>
              <c:showCatName val="0"/>
              <c:showSerName val="0"/>
              <c:showPercent val="1"/>
              <c:showBubbleSize val="0"/>
              <c:separator>
</c:separator>
            </c:dLbl>
            <c:dLbl>
              <c:idx val="2"/>
              <c:layout>
                <c:manualLayout>
                  <c:x val="8.7934370549375723E-2"/>
                  <c:y val="-0.1225568704738354"/>
                </c:manualLayout>
              </c:layout>
              <c:dLblPos val="bestFit"/>
              <c:showLegendKey val="0"/>
              <c:showVal val="1"/>
              <c:showCatName val="0"/>
              <c:showSerName val="0"/>
              <c:showPercent val="1"/>
              <c:showBubbleSize val="0"/>
              <c:separator>
</c:separator>
            </c:dLbl>
            <c:dLbl>
              <c:idx val="3"/>
              <c:layout>
                <c:manualLayout>
                  <c:x val="0.11111133858944779"/>
                  <c:y val="3.7232529615067615E-2"/>
                </c:manualLayout>
              </c:layout>
              <c:dLblPos val="bestFit"/>
              <c:showLegendKey val="0"/>
              <c:showVal val="1"/>
              <c:showCatName val="0"/>
              <c:showSerName val="0"/>
              <c:showPercent val="1"/>
              <c:showBubbleSize val="0"/>
              <c:separator>
</c:separator>
            </c:dLbl>
            <c:numFmt formatCode="0.0%" sourceLinked="0"/>
            <c:spPr>
              <a:noFill/>
              <a:ln w="25400">
                <a:noFill/>
              </a:ln>
            </c:spPr>
            <c:txPr>
              <a:bodyPr/>
              <a:lstStyle/>
              <a:p>
                <a:pPr>
                  <a:defRPr sz="1200" b="1" i="0" u="none" strike="noStrike" baseline="0">
                    <a:solidFill>
                      <a:srgbClr val="000000"/>
                    </a:solidFill>
                    <a:latin typeface="Arial"/>
                    <a:ea typeface="Arial"/>
                    <a:cs typeface="Arial"/>
                  </a:defRPr>
                </a:pPr>
                <a:endParaRPr lang="en-US"/>
              </a:p>
            </c:txPr>
            <c:showLegendKey val="0"/>
            <c:showVal val="1"/>
            <c:showCatName val="0"/>
            <c:showSerName val="0"/>
            <c:showPercent val="1"/>
            <c:showBubbleSize val="0"/>
            <c:separator>
</c:separator>
            <c:showLeaderLines val="1"/>
          </c:dLbls>
          <c:cat>
            <c:multiLvlStrRef>
              <c:f>'[1]M&amp;O activities sorted by WBS'!$AQ$474:$AT$474</c:f>
            </c:multiLvlStrRef>
          </c:cat>
          <c:val>
            <c:numRef>
              <c:f>'[1]M&amp;O activities sorted by WBS'!$AQ$475:$AT$475</c:f>
            </c:numRef>
          </c:val>
        </c:ser>
        <c:dLbls>
          <c:showLegendKey val="0"/>
          <c:showVal val="0"/>
          <c:showCatName val="0"/>
          <c:showSerName val="0"/>
          <c:showPercent val="0"/>
          <c:showBubbleSize val="0"/>
          <c:showLeaderLines val="1"/>
        </c:dLbls>
        <c:firstSliceAng val="0"/>
      </c:pieChart>
      <c:spPr>
        <a:noFill/>
        <a:ln w="25400">
          <a:noFill/>
        </a:ln>
      </c:spPr>
    </c:plotArea>
    <c:legend>
      <c:legendPos val="r"/>
      <c:layout>
        <c:manualLayout>
          <c:xMode val="edge"/>
          <c:yMode val="edge"/>
          <c:x val="0.52668725676531813"/>
          <c:y val="0.34375109361329836"/>
          <c:w val="0.450790569282288"/>
          <c:h val="0.39968212306794981"/>
        </c:manualLayout>
      </c:layout>
      <c:overlay val="0"/>
      <c:spPr>
        <a:solidFill>
          <a:srgbClr val="FFFFFF"/>
        </a:solidFill>
        <a:ln w="3175">
          <a:solidFill>
            <a:srgbClr val="000000"/>
          </a:solidFill>
          <a:prstDash val="solid"/>
        </a:ln>
      </c:spPr>
      <c:txPr>
        <a:bodyPr/>
        <a:lstStyle/>
        <a:p>
          <a:pPr>
            <a:defRPr sz="1010" b="0" i="0" u="none" strike="noStrike" baseline="0">
              <a:solidFill>
                <a:srgbClr val="000000"/>
              </a:solidFill>
              <a:latin typeface="Arial"/>
              <a:ea typeface="Arial"/>
              <a:cs typeface="Arial"/>
            </a:defRPr>
          </a:pPr>
          <a:endParaRPr lang="en-US"/>
        </a:p>
      </c:txPr>
    </c:legend>
    <c:plotVisOnly val="1"/>
    <c:dispBlanksAs val="zero"/>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n-US" sz="1100" b="1" i="0" u="none" strike="noStrike" baseline="0">
                <a:solidFill>
                  <a:srgbClr val="000000"/>
                </a:solidFill>
                <a:latin typeface="Calibri"/>
              </a:rPr>
              <a:t>IceCube M&amp;O Responsibilities by Source of Funds</a:t>
            </a:r>
          </a:p>
          <a:p>
            <a:pPr>
              <a:defRPr sz="1000" b="0" i="0" u="none" strike="noStrike" baseline="0">
                <a:solidFill>
                  <a:srgbClr val="000000"/>
                </a:solidFill>
                <a:latin typeface="Calibri"/>
                <a:ea typeface="Calibri"/>
                <a:cs typeface="Calibri"/>
              </a:defRPr>
            </a:pPr>
            <a:r>
              <a:rPr lang="en-US" sz="1100" b="1" i="0" u="none" strike="noStrike" baseline="0">
                <a:solidFill>
                  <a:srgbClr val="000000"/>
                </a:solidFill>
                <a:latin typeface="Calibri"/>
              </a:rPr>
              <a:t>FY2011-FY2013 (FTE)</a:t>
            </a:r>
            <a:endParaRPr lang="en-US"/>
          </a:p>
        </c:rich>
      </c:tx>
      <c:layout>
        <c:manualLayout>
          <c:xMode val="edge"/>
          <c:yMode val="edge"/>
          <c:x val="2.3270165885452925E-2"/>
          <c:y val="1.6537545809869741E-2"/>
        </c:manualLayout>
      </c:layout>
      <c:overlay val="1"/>
    </c:title>
    <c:autoTitleDeleted val="0"/>
    <c:plotArea>
      <c:layout>
        <c:manualLayout>
          <c:layoutTarget val="inner"/>
          <c:xMode val="edge"/>
          <c:yMode val="edge"/>
          <c:x val="0.10761742078991271"/>
          <c:y val="0.233611551223984"/>
          <c:w val="0.77008447485579479"/>
          <c:h val="0.51025208891296447"/>
        </c:manualLayout>
      </c:layout>
      <c:barChart>
        <c:barDir val="col"/>
        <c:grouping val="stacked"/>
        <c:varyColors val="0"/>
        <c:ser>
          <c:idx val="0"/>
          <c:order val="0"/>
          <c:tx>
            <c:strRef>
              <c:f>'[1]M&amp;O activities sorted by WBS'!$V$500</c:f>
              <c:strCache>
                <c:ptCount val="1"/>
                <c:pt idx="0">
                  <c:v>U.S. M&amp;O Core</c:v>
                </c:pt>
              </c:strCache>
            </c:strRef>
          </c:tx>
          <c:spPr>
            <a:solidFill>
              <a:schemeClr val="accent6">
                <a:lumMod val="75000"/>
              </a:schemeClr>
            </a:solidFill>
          </c:spPr>
          <c:invertIfNegative val="0"/>
          <c:dLbls>
            <c:dLbl>
              <c:idx val="0"/>
              <c:layout>
                <c:manualLayout>
                  <c:x val="3.9177281207737891E-2"/>
                  <c:y val="4.1343662521123523E-3"/>
                </c:manualLayout>
              </c:layout>
              <c:dLblPos val="ctr"/>
              <c:showLegendKey val="0"/>
              <c:showVal val="1"/>
              <c:showCatName val="0"/>
              <c:showSerName val="0"/>
              <c:showPercent val="0"/>
              <c:showBubbleSize val="0"/>
            </c:dLbl>
            <c:dLbl>
              <c:idx val="1"/>
              <c:layout>
                <c:manualLayout>
                  <c:x val="3.6565462460555365E-2"/>
                  <c:y val="0"/>
                </c:manualLayout>
              </c:layout>
              <c:dLblPos val="ctr"/>
              <c:showLegendKey val="0"/>
              <c:showVal val="1"/>
              <c:showCatName val="0"/>
              <c:showSerName val="0"/>
              <c:showPercent val="0"/>
              <c:showBubbleSize val="0"/>
            </c:dLbl>
            <c:dLbl>
              <c:idx val="2"/>
              <c:layout>
                <c:manualLayout>
                  <c:x val="3.6565462460555365E-2"/>
                  <c:y val="-3.2554064984842199E-7"/>
                </c:manualLayout>
              </c:layout>
              <c:dLblPos val="ctr"/>
              <c:showLegendKey val="0"/>
              <c:showVal val="1"/>
              <c:showCatName val="0"/>
              <c:showSerName val="0"/>
              <c:showPercent val="0"/>
              <c:showBubbleSize val="0"/>
            </c:dLbl>
            <c:dLbl>
              <c:idx val="3"/>
              <c:layout>
                <c:manualLayout>
                  <c:x val="3.9177281207737891E-2"/>
                  <c:y val="-4.1343662521124277E-3"/>
                </c:manualLayout>
              </c:layout>
              <c:dLblPos val="ctr"/>
              <c:showLegendKey val="0"/>
              <c:showVal val="1"/>
              <c:showCatName val="0"/>
              <c:showSerName val="0"/>
              <c:showPercent val="0"/>
              <c:showBubbleSize val="0"/>
            </c:dLbl>
            <c:dLbl>
              <c:idx val="4"/>
              <c:layout>
                <c:manualLayout>
                  <c:x val="4.4400918702102943E-2"/>
                  <c:y val="-7.5795839022059493E-17"/>
                </c:manualLayout>
              </c:layout>
              <c:dLblPos val="ctr"/>
              <c:showLegendKey val="0"/>
              <c:showVal val="1"/>
              <c:showCatName val="0"/>
              <c:showSerName val="0"/>
              <c:showPercent val="0"/>
              <c:showBubbleSize val="0"/>
            </c:dLbl>
            <c:dLbl>
              <c:idx val="5"/>
              <c:layout>
                <c:manualLayout>
                  <c:x val="3.9177281207737891E-2"/>
                  <c:y val="0"/>
                </c:manualLayout>
              </c:layout>
              <c:dLblPos val="ctr"/>
              <c:showLegendKey val="0"/>
              <c:showVal val="1"/>
              <c:showCatName val="0"/>
              <c:showSerName val="0"/>
              <c:showPercent val="0"/>
              <c:showBubbleSize val="0"/>
            </c:dLbl>
            <c:dLbl>
              <c:idx val="6"/>
              <c:layout>
                <c:manualLayout>
                  <c:x val="3.3953643713372839E-2"/>
                  <c:y val="4.1343662521124277E-3"/>
                </c:manualLayout>
              </c:layout>
              <c:dLblPos val="ctr"/>
              <c:showLegendKey val="0"/>
              <c:showVal val="1"/>
              <c:showCatName val="0"/>
              <c:showSerName val="0"/>
              <c:showPercent val="0"/>
              <c:showBubbleSize val="0"/>
            </c:dLbl>
            <c:numFmt formatCode="#,##0.0" sourceLinked="0"/>
            <c:txPr>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dLbls>
          <c:cat>
            <c:multiLvlStrRef>
              <c:f>'[1]M&amp;O activities sorted by WBS'!$U$501:$U$507</c:f>
            </c:multiLvlStrRef>
          </c:cat>
          <c:val>
            <c:numRef>
              <c:f>'[1]M&amp;O activities sorted by WBS'!$V$501:$V$507</c:f>
            </c:numRef>
          </c:val>
        </c:ser>
        <c:ser>
          <c:idx val="1"/>
          <c:order val="1"/>
          <c:tx>
            <c:strRef>
              <c:f>'[1]M&amp;O activities sorted by WBS'!$W$500</c:f>
              <c:strCache>
                <c:ptCount val="1"/>
                <c:pt idx="0">
                  <c:v>U.S. Base Grants</c:v>
                </c:pt>
              </c:strCache>
            </c:strRef>
          </c:tx>
          <c:spPr>
            <a:solidFill>
              <a:schemeClr val="tx2">
                <a:lumMod val="60000"/>
                <a:lumOff val="40000"/>
              </a:schemeClr>
            </a:solidFill>
            <a:ln w="15875" cmpd="sng"/>
          </c:spPr>
          <c:invertIfNegative val="0"/>
          <c:dLbls>
            <c:dLbl>
              <c:idx val="0"/>
              <c:layout>
                <c:manualLayout>
                  <c:x val="3.3953643713372839E-2"/>
                  <c:y val="8.2687325042247045E-3"/>
                </c:manualLayout>
              </c:layout>
              <c:dLblPos val="ctr"/>
              <c:showLegendKey val="0"/>
              <c:showVal val="1"/>
              <c:showCatName val="0"/>
              <c:showSerName val="0"/>
              <c:showPercent val="0"/>
              <c:showBubbleSize val="0"/>
            </c:dLbl>
            <c:dLbl>
              <c:idx val="1"/>
              <c:layout>
                <c:manualLayout>
                  <c:x val="3.3953643713372839E-2"/>
                  <c:y val="0"/>
                </c:manualLayout>
              </c:layout>
              <c:dLblPos val="ctr"/>
              <c:showLegendKey val="0"/>
              <c:showVal val="1"/>
              <c:showCatName val="0"/>
              <c:showSerName val="0"/>
              <c:showPercent val="0"/>
              <c:showBubbleSize val="0"/>
            </c:dLbl>
            <c:dLbl>
              <c:idx val="2"/>
              <c:layout>
                <c:manualLayout>
                  <c:x val="3.6565462460555365E-2"/>
                  <c:y val="0"/>
                </c:manualLayout>
              </c:layout>
              <c:dLblPos val="ctr"/>
              <c:showLegendKey val="0"/>
              <c:showVal val="1"/>
              <c:showCatName val="0"/>
              <c:showSerName val="0"/>
              <c:showPercent val="0"/>
              <c:showBubbleSize val="0"/>
            </c:dLbl>
            <c:dLbl>
              <c:idx val="3"/>
              <c:layout>
                <c:manualLayout>
                  <c:x val="3.1341824966190313E-2"/>
                  <c:y val="0"/>
                </c:manualLayout>
              </c:layout>
              <c:dLblPos val="ctr"/>
              <c:showLegendKey val="0"/>
              <c:showVal val="1"/>
              <c:showCatName val="0"/>
              <c:showSerName val="0"/>
              <c:showPercent val="0"/>
              <c:showBubbleSize val="0"/>
            </c:dLbl>
            <c:dLbl>
              <c:idx val="4"/>
              <c:layout>
                <c:manualLayout>
                  <c:x val="3.9177281207737891E-2"/>
                  <c:y val="0"/>
                </c:manualLayout>
              </c:layout>
              <c:dLblPos val="ctr"/>
              <c:showLegendKey val="0"/>
              <c:showVal val="1"/>
              <c:showCatName val="0"/>
              <c:showSerName val="0"/>
              <c:showPercent val="0"/>
              <c:showBubbleSize val="0"/>
            </c:dLbl>
            <c:dLbl>
              <c:idx val="5"/>
              <c:layout>
                <c:manualLayout>
                  <c:x val="3.3953643713372839E-2"/>
                  <c:y val="0"/>
                </c:manualLayout>
              </c:layout>
              <c:dLblPos val="ctr"/>
              <c:showLegendKey val="0"/>
              <c:showVal val="1"/>
              <c:showCatName val="0"/>
              <c:showSerName val="0"/>
              <c:showPercent val="0"/>
              <c:showBubbleSize val="0"/>
            </c:dLbl>
            <c:dLbl>
              <c:idx val="6"/>
              <c:layout>
                <c:manualLayout>
                  <c:x val="3.3953643713372839E-2"/>
                  <c:y val="1.2403098756337055E-2"/>
                </c:manualLayout>
              </c:layout>
              <c:dLblPos val="ctr"/>
              <c:showLegendKey val="0"/>
              <c:showVal val="1"/>
              <c:showCatName val="0"/>
              <c:showSerName val="0"/>
              <c:showPercent val="0"/>
              <c:showBubbleSize val="0"/>
            </c:dLbl>
            <c:numFmt formatCode="#,##0.0" sourceLinked="0"/>
            <c:txPr>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dLbls>
          <c:cat>
            <c:multiLvlStrRef>
              <c:f>'[1]M&amp;O activities sorted by WBS'!$U$501:$U$507</c:f>
            </c:multiLvlStrRef>
          </c:cat>
          <c:val>
            <c:numRef>
              <c:f>'[1]M&amp;O activities sorted by WBS'!$W$501:$W$507</c:f>
            </c:numRef>
          </c:val>
        </c:ser>
        <c:ser>
          <c:idx val="2"/>
          <c:order val="2"/>
          <c:tx>
            <c:strRef>
              <c:f>'[1]M&amp;O activities sorted by WBS'!$X$500</c:f>
              <c:strCache>
                <c:ptCount val="1"/>
                <c:pt idx="0">
                  <c:v>U.S. Institutional In-Kind</c:v>
                </c:pt>
              </c:strCache>
            </c:strRef>
          </c:tx>
          <c:spPr>
            <a:solidFill>
              <a:schemeClr val="accent5">
                <a:lumMod val="40000"/>
                <a:lumOff val="60000"/>
              </a:schemeClr>
            </a:solidFill>
          </c:spPr>
          <c:invertIfNegative val="0"/>
          <c:dLbls>
            <c:dLbl>
              <c:idx val="0"/>
              <c:layout>
                <c:manualLayout>
                  <c:x val="4.1789099954920417E-2"/>
                  <c:y val="0"/>
                </c:manualLayout>
              </c:layout>
              <c:dLblPos val="ctr"/>
              <c:showLegendKey val="0"/>
              <c:showVal val="1"/>
              <c:showCatName val="0"/>
              <c:showSerName val="0"/>
              <c:showPercent val="0"/>
              <c:showBubbleSize val="0"/>
            </c:dLbl>
            <c:dLbl>
              <c:idx val="1"/>
              <c:layout>
                <c:manualLayout>
                  <c:x val="4.4400918702102943E-2"/>
                  <c:y val="0"/>
                </c:manualLayout>
              </c:layout>
              <c:dLblPos val="ctr"/>
              <c:showLegendKey val="0"/>
              <c:showVal val="1"/>
              <c:showCatName val="0"/>
              <c:showSerName val="0"/>
              <c:showPercent val="0"/>
              <c:showBubbleSize val="0"/>
            </c:dLbl>
            <c:dLbl>
              <c:idx val="2"/>
              <c:layout>
                <c:manualLayout>
                  <c:x val="4.1789099954920417E-2"/>
                  <c:y val="4.1343662521123523E-3"/>
                </c:manualLayout>
              </c:layout>
              <c:dLblPos val="ctr"/>
              <c:showLegendKey val="0"/>
              <c:showVal val="1"/>
              <c:showCatName val="0"/>
              <c:showSerName val="0"/>
              <c:showPercent val="0"/>
              <c:showBubbleSize val="0"/>
            </c:dLbl>
            <c:dLbl>
              <c:idx val="3"/>
              <c:layout>
                <c:manualLayout>
                  <c:x val="3.9177281207737891E-2"/>
                  <c:y val="8.2687325042247045E-3"/>
                </c:manualLayout>
              </c:layout>
              <c:dLblPos val="ctr"/>
              <c:showLegendKey val="0"/>
              <c:showVal val="1"/>
              <c:showCatName val="0"/>
              <c:showSerName val="0"/>
              <c:showPercent val="0"/>
              <c:showBubbleSize val="0"/>
            </c:dLbl>
            <c:dLbl>
              <c:idx val="4"/>
              <c:layout>
                <c:manualLayout>
                  <c:x val="4.7012737449285469E-2"/>
                  <c:y val="0"/>
                </c:manualLayout>
              </c:layout>
              <c:dLblPos val="ctr"/>
              <c:showLegendKey val="0"/>
              <c:showVal val="1"/>
              <c:showCatName val="0"/>
              <c:showSerName val="0"/>
              <c:showPercent val="0"/>
              <c:showBubbleSize val="0"/>
            </c:dLbl>
            <c:dLbl>
              <c:idx val="5"/>
              <c:layout>
                <c:manualLayout>
                  <c:x val="3.9177075552718432E-2"/>
                  <c:y val="1.2403098756337055E-2"/>
                </c:manualLayout>
              </c:layout>
              <c:dLblPos val="ctr"/>
              <c:showLegendKey val="0"/>
              <c:showVal val="1"/>
              <c:showCatName val="0"/>
              <c:showSerName val="0"/>
              <c:showPercent val="0"/>
              <c:showBubbleSize val="0"/>
            </c:dLbl>
            <c:dLbl>
              <c:idx val="6"/>
              <c:layout>
                <c:manualLayout>
                  <c:x val="4.1789099954920417E-2"/>
                  <c:y val="0"/>
                </c:manualLayout>
              </c:layout>
              <c:dLblPos val="ctr"/>
              <c:showLegendKey val="0"/>
              <c:showVal val="1"/>
              <c:showCatName val="0"/>
              <c:showSerName val="0"/>
              <c:showPercent val="0"/>
              <c:showBubbleSize val="0"/>
            </c:dLbl>
            <c:numFmt formatCode="#,##0.0" sourceLinked="0"/>
            <c:txPr>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dLbls>
          <c:cat>
            <c:multiLvlStrRef>
              <c:f>'[1]M&amp;O activities sorted by WBS'!$U$501:$U$507</c:f>
            </c:multiLvlStrRef>
          </c:cat>
          <c:val>
            <c:numRef>
              <c:f>'[1]M&amp;O activities sorted by WBS'!$X$501:$X$507</c:f>
            </c:numRef>
          </c:val>
        </c:ser>
        <c:ser>
          <c:idx val="3"/>
          <c:order val="3"/>
          <c:tx>
            <c:strRef>
              <c:f>'[1]M&amp;O activities sorted by WBS'!$Y$500</c:f>
              <c:strCache>
                <c:ptCount val="1"/>
                <c:pt idx="0">
                  <c:v>Europe &amp; Asia Pacific In-Kind</c:v>
                </c:pt>
              </c:strCache>
            </c:strRef>
          </c:tx>
          <c:invertIfNegative val="0"/>
          <c:dLbls>
            <c:dLbl>
              <c:idx val="0"/>
              <c:layout>
                <c:manualLayout>
                  <c:x val="3.6565462460555365E-2"/>
                  <c:y val="4.1343662521123523E-3"/>
                </c:manualLayout>
              </c:layout>
              <c:dLblPos val="ctr"/>
              <c:showLegendKey val="0"/>
              <c:showVal val="1"/>
              <c:showCatName val="0"/>
              <c:showSerName val="0"/>
              <c:showPercent val="0"/>
              <c:showBubbleSize val="0"/>
            </c:dLbl>
            <c:dLbl>
              <c:idx val="1"/>
              <c:layout>
                <c:manualLayout>
                  <c:x val="3.6565462460555365E-2"/>
                  <c:y val="-3.7897919511029747E-17"/>
                </c:manualLayout>
              </c:layout>
              <c:dLblPos val="ctr"/>
              <c:showLegendKey val="0"/>
              <c:showVal val="1"/>
              <c:showCatName val="0"/>
              <c:showSerName val="0"/>
              <c:showPercent val="0"/>
              <c:showBubbleSize val="0"/>
            </c:dLbl>
            <c:dLbl>
              <c:idx val="2"/>
              <c:layout>
                <c:manualLayout>
                  <c:x val="3.9177281207737891E-2"/>
                  <c:y val="0"/>
                </c:manualLayout>
              </c:layout>
              <c:dLblPos val="ctr"/>
              <c:showLegendKey val="0"/>
              <c:showVal val="1"/>
              <c:showCatName val="0"/>
              <c:showSerName val="0"/>
              <c:showPercent val="0"/>
              <c:showBubbleSize val="0"/>
            </c:dLbl>
            <c:dLbl>
              <c:idx val="3"/>
              <c:layout>
                <c:manualLayout>
                  <c:x val="3.9177281207737891E-2"/>
                  <c:y val="8.2687325042247045E-3"/>
                </c:manualLayout>
              </c:layout>
              <c:dLblPos val="ctr"/>
              <c:showLegendKey val="0"/>
              <c:showVal val="1"/>
              <c:showCatName val="0"/>
              <c:showSerName val="0"/>
              <c:showPercent val="0"/>
              <c:showBubbleSize val="0"/>
            </c:dLbl>
            <c:dLbl>
              <c:idx val="4"/>
              <c:layout>
                <c:manualLayout>
                  <c:x val="3.9177281207737891E-2"/>
                  <c:y val="0"/>
                </c:manualLayout>
              </c:layout>
              <c:dLblPos val="ctr"/>
              <c:showLegendKey val="0"/>
              <c:showVal val="1"/>
              <c:showCatName val="0"/>
              <c:showSerName val="0"/>
              <c:showPercent val="0"/>
              <c:showBubbleSize val="0"/>
            </c:dLbl>
            <c:dLbl>
              <c:idx val="5"/>
              <c:layout>
                <c:manualLayout>
                  <c:x val="3.6565462460555365E-2"/>
                  <c:y val="1.2403098756337093E-2"/>
                </c:manualLayout>
              </c:layout>
              <c:dLblPos val="ctr"/>
              <c:showLegendKey val="0"/>
              <c:showVal val="1"/>
              <c:showCatName val="0"/>
              <c:showSerName val="0"/>
              <c:showPercent val="0"/>
              <c:showBubbleSize val="0"/>
            </c:dLbl>
            <c:dLbl>
              <c:idx val="6"/>
              <c:layout>
                <c:manualLayout>
                  <c:x val="3.6565462460555365E-2"/>
                  <c:y val="2.4806197512674148E-2"/>
                </c:manualLayout>
              </c:layout>
              <c:dLblPos val="ctr"/>
              <c:showLegendKey val="0"/>
              <c:showVal val="1"/>
              <c:showCatName val="0"/>
              <c:showSerName val="0"/>
              <c:showPercent val="0"/>
              <c:showBubbleSize val="0"/>
            </c:dLbl>
            <c:numFmt formatCode="#,##0.0" sourceLinked="0"/>
            <c:txPr>
              <a:bodyPr/>
              <a:lstStyle/>
              <a:p>
                <a:pPr>
                  <a:defRPr sz="1000" b="0" i="0" u="none" strike="noStrike" baseline="0">
                    <a:solidFill>
                      <a:srgbClr val="000000"/>
                    </a:solidFill>
                    <a:latin typeface="Calibri"/>
                    <a:ea typeface="Calibri"/>
                    <a:cs typeface="Calibri"/>
                  </a:defRPr>
                </a:pPr>
                <a:endParaRPr lang="en-US"/>
              </a:p>
            </c:txPr>
            <c:dLblPos val="ctr"/>
            <c:showLegendKey val="0"/>
            <c:showVal val="1"/>
            <c:showCatName val="0"/>
            <c:showSerName val="0"/>
            <c:showPercent val="0"/>
            <c:showBubbleSize val="0"/>
            <c:showLeaderLines val="0"/>
          </c:dLbls>
          <c:cat>
            <c:multiLvlStrRef>
              <c:f>'[1]M&amp;O activities sorted by WBS'!$U$501:$U$507</c:f>
            </c:multiLvlStrRef>
          </c:cat>
          <c:val>
            <c:numRef>
              <c:f>'[1]M&amp;O activities sorted by WBS'!$Y$501:$Y$507</c:f>
            </c:numRef>
          </c:val>
        </c:ser>
        <c:dLbls>
          <c:showLegendKey val="0"/>
          <c:showVal val="0"/>
          <c:showCatName val="0"/>
          <c:showSerName val="0"/>
          <c:showPercent val="0"/>
          <c:showBubbleSize val="0"/>
        </c:dLbls>
        <c:gapWidth val="0"/>
        <c:overlap val="100"/>
        <c:axId val="190224640"/>
        <c:axId val="190943616"/>
      </c:barChart>
      <c:catAx>
        <c:axId val="190224640"/>
        <c:scaling>
          <c:orientation val="minMax"/>
        </c:scaling>
        <c:delete val="0"/>
        <c:axPos val="b"/>
        <c:title>
          <c:tx>
            <c:rich>
              <a:bodyPr/>
              <a:lstStyle/>
              <a:p>
                <a:pPr>
                  <a:defRPr sz="1100" b="0" i="0" u="none" strike="noStrike" baseline="0">
                    <a:solidFill>
                      <a:srgbClr val="000000"/>
                    </a:solidFill>
                    <a:latin typeface="Calibri"/>
                    <a:ea typeface="Calibri"/>
                    <a:cs typeface="Calibri"/>
                  </a:defRPr>
                </a:pPr>
                <a:r>
                  <a:rPr lang="en-US" sz="900" b="1" i="0" u="none" strike="noStrike" baseline="0">
                    <a:solidFill>
                      <a:srgbClr val="000000"/>
                    </a:solidFill>
                    <a:latin typeface="Calibri"/>
                  </a:rPr>
                  <a:t>MoUs</a:t>
                </a:r>
              </a:p>
              <a:p>
                <a:pPr>
                  <a:defRPr sz="1100" b="0" i="0" u="none" strike="noStrike" baseline="0">
                    <a:solidFill>
                      <a:srgbClr val="000000"/>
                    </a:solidFill>
                    <a:latin typeface="Calibri"/>
                    <a:ea typeface="Calibri"/>
                    <a:cs typeface="Calibri"/>
                  </a:defRPr>
                </a:pPr>
                <a:r>
                  <a:rPr lang="en-US" sz="900" b="1" i="0" u="none" strike="noStrike" baseline="0">
                    <a:solidFill>
                      <a:srgbClr val="000000"/>
                    </a:solidFill>
                    <a:latin typeface="Calibri"/>
                  </a:rPr>
                  <a:t>Updates</a:t>
                </a:r>
                <a:endParaRPr lang="en-US"/>
              </a:p>
            </c:rich>
          </c:tx>
          <c:layout>
            <c:manualLayout>
              <c:xMode val="edge"/>
              <c:yMode val="edge"/>
              <c:x val="0.90075625615560329"/>
              <c:y val="0.73994295604690286"/>
            </c:manualLayout>
          </c:layout>
          <c:overlay val="0"/>
        </c:title>
        <c:numFmt formatCode="mmm\-yy" sourceLinked="0"/>
        <c:majorTickMark val="out"/>
        <c:minorTickMark val="none"/>
        <c:tickLblPos val="nextTo"/>
        <c:txPr>
          <a:bodyPr rot="0" vert="horz"/>
          <a:lstStyle/>
          <a:p>
            <a:pPr>
              <a:defRPr sz="1000" b="1" i="0" u="none" strike="noStrike" baseline="0">
                <a:solidFill>
                  <a:srgbClr val="000000"/>
                </a:solidFill>
                <a:latin typeface="Calibri"/>
                <a:ea typeface="Calibri"/>
                <a:cs typeface="Calibri"/>
              </a:defRPr>
            </a:pPr>
            <a:endParaRPr lang="en-US"/>
          </a:p>
        </c:txPr>
        <c:crossAx val="190943616"/>
        <c:crosses val="autoZero"/>
        <c:auto val="1"/>
        <c:lblAlgn val="ctr"/>
        <c:lblOffset val="100"/>
        <c:tickLblSkip val="6"/>
        <c:noMultiLvlLbl val="0"/>
      </c:catAx>
      <c:valAx>
        <c:axId val="190943616"/>
        <c:scaling>
          <c:orientation val="minMax"/>
          <c:max val="90"/>
        </c:scaling>
        <c:delete val="0"/>
        <c:axPos val="l"/>
        <c:majorGridlines/>
        <c:title>
          <c:tx>
            <c:rich>
              <a:bodyPr rot="0" vert="horz"/>
              <a:lstStyle/>
              <a:p>
                <a:pPr algn="ctr">
                  <a:defRPr sz="1000" b="1" i="0" u="none" strike="noStrike" baseline="0">
                    <a:solidFill>
                      <a:srgbClr val="000000"/>
                    </a:solidFill>
                    <a:latin typeface="Calibri"/>
                    <a:ea typeface="Calibri"/>
                    <a:cs typeface="Calibri"/>
                  </a:defRPr>
                </a:pPr>
                <a:r>
                  <a:rPr lang="en-US"/>
                  <a:t>FTE</a:t>
                </a:r>
              </a:p>
            </c:rich>
          </c:tx>
          <c:layout>
            <c:manualLayout>
              <c:xMode val="edge"/>
              <c:yMode val="edge"/>
              <c:x val="4.1789108385027508E-2"/>
              <c:y val="0.14722833020485443"/>
            </c:manualLayout>
          </c:layout>
          <c:overlay val="0"/>
        </c:title>
        <c:numFmt formatCode="0" sourceLinked="0"/>
        <c:majorTickMark val="out"/>
        <c:minorTickMark val="none"/>
        <c:tickLblPos val="nextTo"/>
        <c:txPr>
          <a:bodyPr rot="0" vert="horz"/>
          <a:lstStyle/>
          <a:p>
            <a:pPr>
              <a:defRPr sz="1000" b="1" i="0" u="none" strike="noStrike" baseline="0">
                <a:solidFill>
                  <a:srgbClr val="000000"/>
                </a:solidFill>
                <a:latin typeface="Calibri"/>
                <a:ea typeface="Calibri"/>
                <a:cs typeface="Calibri"/>
              </a:defRPr>
            </a:pPr>
            <a:endParaRPr lang="en-US"/>
          </a:p>
        </c:txPr>
        <c:crossAx val="190224640"/>
        <c:crosses val="autoZero"/>
        <c:crossBetween val="between"/>
      </c:valAx>
    </c:plotArea>
    <c:legend>
      <c:legendPos val="r"/>
      <c:layout>
        <c:manualLayout>
          <c:xMode val="edge"/>
          <c:yMode val="edge"/>
          <c:x val="0.65141098030722588"/>
          <c:y val="5.9979035128348897E-3"/>
          <c:w val="0.34491159135559923"/>
          <c:h val="0.20000520058831656"/>
        </c:manualLayout>
      </c:layout>
      <c:overlay val="0"/>
      <c:txPr>
        <a:bodyPr/>
        <a:lstStyle/>
        <a:p>
          <a:pPr>
            <a:defRPr sz="92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alignWithMargins="0"/>
    <c:pageMargins b="1" l="0.75" r="0.75" t="1" header="0.5" footer="0.5"/>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n-US" sz="1100" b="1" i="0" u="none" strike="noStrike" baseline="0">
                <a:solidFill>
                  <a:srgbClr val="000000"/>
                </a:solidFill>
                <a:latin typeface="Calibri"/>
              </a:rPr>
              <a:t>IceCube M&amp;O Responsibilities by Source of Funds</a:t>
            </a:r>
          </a:p>
          <a:p>
            <a:pPr>
              <a:defRPr sz="1000" b="0" i="0" u="none" strike="noStrike" baseline="0">
                <a:solidFill>
                  <a:srgbClr val="000000"/>
                </a:solidFill>
                <a:latin typeface="Calibri"/>
                <a:ea typeface="Calibri"/>
                <a:cs typeface="Calibri"/>
              </a:defRPr>
            </a:pPr>
            <a:r>
              <a:rPr lang="en-US" sz="1100" b="1" i="0" u="none" strike="noStrike" baseline="0">
                <a:solidFill>
                  <a:srgbClr val="000000"/>
                </a:solidFill>
                <a:latin typeface="Calibri"/>
              </a:rPr>
              <a:t>FY2011-FY2013 (FTE)</a:t>
            </a:r>
            <a:endParaRPr lang="en-US"/>
          </a:p>
        </c:rich>
      </c:tx>
      <c:layout>
        <c:manualLayout>
          <c:xMode val="edge"/>
          <c:yMode val="edge"/>
          <c:x val="2.3270032422417784E-2"/>
          <c:y val="1.6537545809869741E-2"/>
        </c:manualLayout>
      </c:layout>
      <c:overlay val="1"/>
    </c:title>
    <c:autoTitleDeleted val="0"/>
    <c:plotArea>
      <c:layout>
        <c:manualLayout>
          <c:layoutTarget val="inner"/>
          <c:xMode val="edge"/>
          <c:yMode val="edge"/>
          <c:x val="0.10761742078991271"/>
          <c:y val="0.233611551223984"/>
          <c:w val="0.77008447485579479"/>
          <c:h val="0.51025208891296447"/>
        </c:manualLayout>
      </c:layout>
      <c:barChart>
        <c:barDir val="col"/>
        <c:grouping val="clustered"/>
        <c:varyColors val="0"/>
        <c:ser>
          <c:idx val="0"/>
          <c:order val="0"/>
          <c:tx>
            <c:strRef>
              <c:f>'[1]M&amp;O activities sorted by WBS'!$V$500</c:f>
              <c:strCache>
                <c:ptCount val="1"/>
                <c:pt idx="0">
                  <c:v>U.S. M&amp;O Core</c:v>
                </c:pt>
              </c:strCache>
            </c:strRef>
          </c:tx>
          <c:spPr>
            <a:solidFill>
              <a:schemeClr val="accent6">
                <a:lumMod val="75000"/>
              </a:schemeClr>
            </a:solidFill>
            <a:ln w="76200"/>
          </c:spPr>
          <c:invertIfNegative val="0"/>
          <c:cat>
            <c:multiLvlStrRef>
              <c:f>'[1]M&amp;O activities sorted by WBS'!$U$501:$U$507</c:f>
            </c:multiLvlStrRef>
          </c:cat>
          <c:val>
            <c:numRef>
              <c:f>'[1]M&amp;O activities sorted by WBS'!$V$501:$V$507</c:f>
            </c:numRef>
          </c:val>
        </c:ser>
        <c:ser>
          <c:idx val="1"/>
          <c:order val="1"/>
          <c:tx>
            <c:strRef>
              <c:f>'[1]M&amp;O activities sorted by WBS'!$W$500</c:f>
              <c:strCache>
                <c:ptCount val="1"/>
                <c:pt idx="0">
                  <c:v>U.S. Base Grants</c:v>
                </c:pt>
              </c:strCache>
            </c:strRef>
          </c:tx>
          <c:spPr>
            <a:solidFill>
              <a:schemeClr val="tx2">
                <a:lumMod val="60000"/>
                <a:lumOff val="40000"/>
              </a:schemeClr>
            </a:solidFill>
            <a:ln w="15875" cmpd="sng"/>
          </c:spPr>
          <c:invertIfNegative val="0"/>
          <c:cat>
            <c:multiLvlStrRef>
              <c:f>'[1]M&amp;O activities sorted by WBS'!$U$501:$U$507</c:f>
            </c:multiLvlStrRef>
          </c:cat>
          <c:val>
            <c:numRef>
              <c:f>'[1]M&amp;O activities sorted by WBS'!$W$501:$W$507</c:f>
            </c:numRef>
          </c:val>
        </c:ser>
        <c:ser>
          <c:idx val="2"/>
          <c:order val="2"/>
          <c:tx>
            <c:strRef>
              <c:f>'[1]M&amp;O activities sorted by WBS'!$X$500</c:f>
              <c:strCache>
                <c:ptCount val="1"/>
                <c:pt idx="0">
                  <c:v>U.S. Institutional In-Kind</c:v>
                </c:pt>
              </c:strCache>
            </c:strRef>
          </c:tx>
          <c:spPr>
            <a:solidFill>
              <a:schemeClr val="accent5">
                <a:lumMod val="40000"/>
                <a:lumOff val="60000"/>
              </a:schemeClr>
            </a:solidFill>
            <a:ln w="28575">
              <a:noFill/>
            </a:ln>
          </c:spPr>
          <c:invertIfNegative val="0"/>
          <c:cat>
            <c:multiLvlStrRef>
              <c:f>'[1]M&amp;O activities sorted by WBS'!$U$501:$U$507</c:f>
            </c:multiLvlStrRef>
          </c:cat>
          <c:val>
            <c:numRef>
              <c:f>'[1]M&amp;O activities sorted by WBS'!$X$501:$X$507</c:f>
            </c:numRef>
          </c:val>
        </c:ser>
        <c:ser>
          <c:idx val="3"/>
          <c:order val="3"/>
          <c:tx>
            <c:strRef>
              <c:f>'[1]M&amp;O activities sorted by WBS'!$Y$500</c:f>
              <c:strCache>
                <c:ptCount val="1"/>
                <c:pt idx="0">
                  <c:v>Europe &amp; Asia Pacific In-Kind</c:v>
                </c:pt>
              </c:strCache>
            </c:strRef>
          </c:tx>
          <c:spPr>
            <a:solidFill>
              <a:schemeClr val="accent4">
                <a:lumMod val="60000"/>
                <a:lumOff val="40000"/>
              </a:schemeClr>
            </a:solidFill>
            <a:ln w="419100"/>
          </c:spPr>
          <c:invertIfNegative val="0"/>
          <c:cat>
            <c:multiLvlStrRef>
              <c:f>'[1]M&amp;O activities sorted by WBS'!$U$501:$U$507</c:f>
            </c:multiLvlStrRef>
          </c:cat>
          <c:val>
            <c:numRef>
              <c:f>'[1]M&amp;O activities sorted by WBS'!$Y$501:$Y$507</c:f>
            </c:numRef>
          </c:val>
        </c:ser>
        <c:dLbls>
          <c:showLegendKey val="0"/>
          <c:showVal val="0"/>
          <c:showCatName val="0"/>
          <c:showSerName val="0"/>
          <c:showPercent val="0"/>
          <c:showBubbleSize val="0"/>
        </c:dLbls>
        <c:gapWidth val="0"/>
        <c:overlap val="-42"/>
        <c:axId val="190967808"/>
        <c:axId val="190969728"/>
      </c:barChart>
      <c:catAx>
        <c:axId val="190967808"/>
        <c:scaling>
          <c:orientation val="minMax"/>
        </c:scaling>
        <c:delete val="0"/>
        <c:axPos val="b"/>
        <c:title>
          <c:tx>
            <c:rich>
              <a:bodyPr/>
              <a:lstStyle/>
              <a:p>
                <a:pPr>
                  <a:defRPr sz="1100" b="0" i="0" u="none" strike="noStrike" baseline="0">
                    <a:solidFill>
                      <a:srgbClr val="000000"/>
                    </a:solidFill>
                    <a:latin typeface="Calibri"/>
                    <a:ea typeface="Calibri"/>
                    <a:cs typeface="Calibri"/>
                  </a:defRPr>
                </a:pPr>
                <a:r>
                  <a:rPr lang="en-US" sz="900" b="1" i="0" u="none" strike="noStrike" baseline="0">
                    <a:solidFill>
                      <a:srgbClr val="000000"/>
                    </a:solidFill>
                    <a:latin typeface="Calibri"/>
                  </a:rPr>
                  <a:t>MoUs</a:t>
                </a:r>
              </a:p>
              <a:p>
                <a:pPr>
                  <a:defRPr sz="1100" b="0" i="0" u="none" strike="noStrike" baseline="0">
                    <a:solidFill>
                      <a:srgbClr val="000000"/>
                    </a:solidFill>
                    <a:latin typeface="Calibri"/>
                    <a:ea typeface="Calibri"/>
                    <a:cs typeface="Calibri"/>
                  </a:defRPr>
                </a:pPr>
                <a:r>
                  <a:rPr lang="en-US" sz="900" b="1" i="0" u="none" strike="noStrike" baseline="0">
                    <a:solidFill>
                      <a:srgbClr val="000000"/>
                    </a:solidFill>
                    <a:latin typeface="Calibri"/>
                  </a:rPr>
                  <a:t>Updates</a:t>
                </a:r>
                <a:endParaRPr lang="en-US"/>
              </a:p>
            </c:rich>
          </c:tx>
          <c:layout>
            <c:manualLayout>
              <c:xMode val="edge"/>
              <c:yMode val="edge"/>
              <c:x val="0.79661201173382734"/>
              <c:y val="0.73994295604690286"/>
            </c:manualLayout>
          </c:layout>
          <c:overlay val="0"/>
        </c:title>
        <c:numFmt formatCode="mmm\-yy" sourceLinked="0"/>
        <c:majorTickMark val="out"/>
        <c:minorTickMark val="none"/>
        <c:tickLblPos val="nextTo"/>
        <c:txPr>
          <a:bodyPr rot="0" vert="horz"/>
          <a:lstStyle/>
          <a:p>
            <a:pPr>
              <a:defRPr sz="1000" b="1" i="0" u="none" strike="noStrike" baseline="0">
                <a:solidFill>
                  <a:srgbClr val="000000"/>
                </a:solidFill>
                <a:latin typeface="Calibri"/>
                <a:ea typeface="Calibri"/>
                <a:cs typeface="Calibri"/>
              </a:defRPr>
            </a:pPr>
            <a:endParaRPr lang="en-US"/>
          </a:p>
        </c:txPr>
        <c:crossAx val="190969728"/>
        <c:crosses val="autoZero"/>
        <c:auto val="1"/>
        <c:lblAlgn val="ctr"/>
        <c:lblOffset val="100"/>
        <c:tickLblSkip val="6"/>
        <c:noMultiLvlLbl val="0"/>
      </c:catAx>
      <c:valAx>
        <c:axId val="190969728"/>
        <c:scaling>
          <c:orientation val="minMax"/>
          <c:max val="40"/>
        </c:scaling>
        <c:delete val="0"/>
        <c:axPos val="l"/>
        <c:majorGridlines/>
        <c:title>
          <c:tx>
            <c:rich>
              <a:bodyPr rot="0" vert="horz"/>
              <a:lstStyle/>
              <a:p>
                <a:pPr algn="ctr">
                  <a:defRPr sz="1000" b="1" i="0" u="none" strike="noStrike" baseline="0">
                    <a:solidFill>
                      <a:srgbClr val="000000"/>
                    </a:solidFill>
                    <a:latin typeface="Calibri"/>
                    <a:ea typeface="Calibri"/>
                    <a:cs typeface="Calibri"/>
                  </a:defRPr>
                </a:pPr>
                <a:r>
                  <a:rPr lang="en-US"/>
                  <a:t>FTE</a:t>
                </a:r>
              </a:p>
            </c:rich>
          </c:tx>
          <c:layout>
            <c:manualLayout>
              <c:xMode val="edge"/>
              <c:yMode val="edge"/>
              <c:x val="4.1789099891925273E-2"/>
              <c:y val="0.14722833020485443"/>
            </c:manualLayout>
          </c:layout>
          <c:overlay val="0"/>
        </c:title>
        <c:numFmt formatCode="0" sourceLinked="0"/>
        <c:majorTickMark val="out"/>
        <c:minorTickMark val="none"/>
        <c:tickLblPos val="nextTo"/>
        <c:txPr>
          <a:bodyPr rot="0" vert="horz"/>
          <a:lstStyle/>
          <a:p>
            <a:pPr>
              <a:defRPr sz="1000" b="1" i="0" u="none" strike="noStrike" baseline="0">
                <a:solidFill>
                  <a:srgbClr val="000000"/>
                </a:solidFill>
                <a:latin typeface="Calibri"/>
                <a:ea typeface="Calibri"/>
                <a:cs typeface="Calibri"/>
              </a:defRPr>
            </a:pPr>
            <a:endParaRPr lang="en-US"/>
          </a:p>
        </c:txPr>
        <c:crossAx val="190967808"/>
        <c:crosses val="autoZero"/>
        <c:crossBetween val="between"/>
      </c:valAx>
    </c:plotArea>
    <c:legend>
      <c:legendPos val="r"/>
      <c:layout>
        <c:manualLayout>
          <c:xMode val="edge"/>
          <c:yMode val="edge"/>
          <c:x val="0.59133899439040705"/>
          <c:y val="1.4266838936154652E-2"/>
          <c:w val="0.40651659719005717"/>
          <c:h val="0.21772945564466981"/>
        </c:manualLayout>
      </c:layout>
      <c:overlay val="0"/>
      <c:txPr>
        <a:bodyPr/>
        <a:lstStyle/>
        <a:p>
          <a:pPr>
            <a:defRPr sz="92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alignWithMargins="0"/>
    <c:pageMargins b="1" l="0.75" r="0.75" t="1" header="0.5" footer="0.5"/>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20</xdr:col>
      <xdr:colOff>0</xdr:colOff>
      <xdr:row>478</xdr:row>
      <xdr:rowOff>38100</xdr:rowOff>
    </xdr:from>
    <xdr:to>
      <xdr:col>26</xdr:col>
      <xdr:colOff>114300</xdr:colOff>
      <xdr:row>495</xdr:row>
      <xdr:rowOff>28575</xdr:rowOff>
    </xdr:to>
    <xdr:graphicFrame macro="">
      <xdr:nvGraphicFramePr>
        <xdr:cNvPr id="2" name="Chart 30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54</xdr:col>
      <xdr:colOff>19050</xdr:colOff>
      <xdr:row>477</xdr:row>
      <xdr:rowOff>142875</xdr:rowOff>
    </xdr:from>
    <xdr:to>
      <xdr:col>59</xdr:col>
      <xdr:colOff>266700</xdr:colOff>
      <xdr:row>494</xdr:row>
      <xdr:rowOff>142875</xdr:rowOff>
    </xdr:to>
    <xdr:graphicFrame macro="">
      <xdr:nvGraphicFramePr>
        <xdr:cNvPr id="3" name="Chart 30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29</xdr:col>
      <xdr:colOff>0</xdr:colOff>
      <xdr:row>478</xdr:row>
      <xdr:rowOff>9525</xdr:rowOff>
    </xdr:from>
    <xdr:to>
      <xdr:col>34</xdr:col>
      <xdr:colOff>209550</xdr:colOff>
      <xdr:row>495</xdr:row>
      <xdr:rowOff>0</xdr:rowOff>
    </xdr:to>
    <xdr:graphicFrame macro="">
      <xdr:nvGraphicFramePr>
        <xdr:cNvPr id="4" name="Chart 30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34</xdr:col>
      <xdr:colOff>571500</xdr:colOff>
      <xdr:row>478</xdr:row>
      <xdr:rowOff>9525</xdr:rowOff>
    </xdr:from>
    <xdr:to>
      <xdr:col>40</xdr:col>
      <xdr:colOff>9525</xdr:colOff>
      <xdr:row>495</xdr:row>
      <xdr:rowOff>0</xdr:rowOff>
    </xdr:to>
    <xdr:graphicFrame macro="">
      <xdr:nvGraphicFramePr>
        <xdr:cNvPr id="5" name="Chart 30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40</xdr:col>
      <xdr:colOff>571500</xdr:colOff>
      <xdr:row>478</xdr:row>
      <xdr:rowOff>9525</xdr:rowOff>
    </xdr:from>
    <xdr:to>
      <xdr:col>46</xdr:col>
      <xdr:colOff>9525</xdr:colOff>
      <xdr:row>495</xdr:row>
      <xdr:rowOff>0</xdr:rowOff>
    </xdr:to>
    <xdr:graphicFrame macro="">
      <xdr:nvGraphicFramePr>
        <xdr:cNvPr id="6" name="Chart 30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46</xdr:col>
      <xdr:colOff>571500</xdr:colOff>
      <xdr:row>478</xdr:row>
      <xdr:rowOff>9525</xdr:rowOff>
    </xdr:from>
    <xdr:to>
      <xdr:col>52</xdr:col>
      <xdr:colOff>9525</xdr:colOff>
      <xdr:row>495</xdr:row>
      <xdr:rowOff>0</xdr:rowOff>
    </xdr:to>
    <xdr:graphicFrame macro="">
      <xdr:nvGraphicFramePr>
        <xdr:cNvPr id="7" name="Chart 30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27</xdr:col>
      <xdr:colOff>76200</xdr:colOff>
      <xdr:row>511</xdr:row>
      <xdr:rowOff>133350</xdr:rowOff>
    </xdr:from>
    <xdr:to>
      <xdr:col>34</xdr:col>
      <xdr:colOff>123825</xdr:colOff>
      <xdr:row>530</xdr:row>
      <xdr:rowOff>133350</xdr:rowOff>
    </xdr:to>
    <xdr:graphicFrame macro="">
      <xdr:nvGraphicFramePr>
        <xdr:cNvPr id="8"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29</xdr:col>
      <xdr:colOff>696384</xdr:colOff>
      <xdr:row>527</xdr:row>
      <xdr:rowOff>132291</xdr:rowOff>
    </xdr:from>
    <xdr:to>
      <xdr:col>31</xdr:col>
      <xdr:colOff>53977</xdr:colOff>
      <xdr:row>529</xdr:row>
      <xdr:rowOff>46566</xdr:rowOff>
    </xdr:to>
    <xdr:sp macro="" textlink="">
      <xdr:nvSpPr>
        <xdr:cNvPr id="9" name="TextBox 8"/>
        <xdr:cNvSpPr txBox="1"/>
      </xdr:nvSpPr>
      <xdr:spPr>
        <a:xfrm>
          <a:off x="12325350" y="112127241"/>
          <a:ext cx="0"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000" b="1">
              <a:solidFill>
                <a:schemeClr val="bg1">
                  <a:lumMod val="50000"/>
                </a:schemeClr>
              </a:solidFill>
            </a:rPr>
            <a:t>FY2011 Actual</a:t>
          </a:r>
        </a:p>
      </xdr:txBody>
    </xdr:sp>
    <xdr:clientData/>
  </xdr:twoCellAnchor>
  <xdr:twoCellAnchor>
    <xdr:from>
      <xdr:col>27</xdr:col>
      <xdr:colOff>65617</xdr:colOff>
      <xdr:row>527</xdr:row>
      <xdr:rowOff>44979</xdr:rowOff>
    </xdr:from>
    <xdr:to>
      <xdr:col>29</xdr:col>
      <xdr:colOff>886885</xdr:colOff>
      <xdr:row>530</xdr:row>
      <xdr:rowOff>8466</xdr:rowOff>
    </xdr:to>
    <xdr:sp macro="" textlink="">
      <xdr:nvSpPr>
        <xdr:cNvPr id="10" name="TextBox 9"/>
        <xdr:cNvSpPr txBox="1"/>
      </xdr:nvSpPr>
      <xdr:spPr>
        <a:xfrm>
          <a:off x="12325350" y="112039929"/>
          <a:ext cx="0" cy="4492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000" b="1">
              <a:solidFill>
                <a:schemeClr val="bg1">
                  <a:lumMod val="50000"/>
                </a:schemeClr>
              </a:solidFill>
            </a:rPr>
            <a:t>FY2011</a:t>
          </a:r>
        </a:p>
        <a:p>
          <a:pPr algn="ctr"/>
          <a:r>
            <a:rPr lang="en-US" sz="1000" b="1">
              <a:solidFill>
                <a:schemeClr val="bg1">
                  <a:lumMod val="50000"/>
                </a:schemeClr>
              </a:solidFill>
            </a:rPr>
            <a:t>Proposal</a:t>
          </a:r>
        </a:p>
      </xdr:txBody>
    </xdr:sp>
    <xdr:clientData/>
  </xdr:twoCellAnchor>
  <xdr:twoCellAnchor>
    <xdr:from>
      <xdr:col>20</xdr:col>
      <xdr:colOff>209550</xdr:colOff>
      <xdr:row>534</xdr:row>
      <xdr:rowOff>114300</xdr:rowOff>
    </xdr:from>
    <xdr:to>
      <xdr:col>26</xdr:col>
      <xdr:colOff>200025</xdr:colOff>
      <xdr:row>553</xdr:row>
      <xdr:rowOff>114300</xdr:rowOff>
    </xdr:to>
    <xdr:graphicFrame macro="">
      <xdr:nvGraphicFramePr>
        <xdr:cNvPr id="11" name="Chart 1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di/Documents/Local%20M&amp;O/MoU/Rev%2014.0%202013.04/IceCube%20M&amp;O%20Staffing%20Matrix%20sort%20by%20WBS%20v14.0%202013.051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ileserver\pmcs\Documents%20and%20Settings\adi\My%20Documents\Local%20M&amp;O\IceCube%20Composite%20Budget%202010.0415b%20(Resubmitted%20April%20201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By WBS and Funds (2010-2013)"/>
      <sheetName val="By WBS and Funds"/>
      <sheetName val="Pivot Lab Cat"/>
      <sheetName val="By Institution &amp; Labor Category"/>
      <sheetName val="US Non US comparison"/>
      <sheetName val="M&amp;O activities sorted by WBS"/>
      <sheetName val="Sorted by WBS Level 3"/>
      <sheetName val="Sorted by Labor Category"/>
      <sheetName val="charts"/>
      <sheetName val="charts (2)"/>
    </sheetNames>
    <sheetDataSet>
      <sheetData sheetId="0"/>
      <sheetData sheetId="1"/>
      <sheetData sheetId="2"/>
      <sheetData sheetId="3"/>
      <sheetData sheetId="4"/>
      <sheetData sheetId="5"/>
      <sheetData sheetId="6">
        <row r="474">
          <cell r="W474" t="str">
            <v>U.S. M&amp;O Core</v>
          </cell>
          <cell r="X474" t="str">
            <v>U.S. Base Grants</v>
          </cell>
          <cell r="Y474" t="str">
            <v>U.S. Institutional In-Kind</v>
          </cell>
          <cell r="Z474" t="str">
            <v>Europe &amp; Asia Pacific In-Kind</v>
          </cell>
          <cell r="AE474" t="str">
            <v>NSF M&amp;O Core</v>
          </cell>
          <cell r="AF474" t="str">
            <v>U.S. Base Grants Support</v>
          </cell>
          <cell r="AG474" t="str">
            <v>U.S. Institutional In-Kind</v>
          </cell>
          <cell r="AH474" t="str">
            <v>Europe &amp; Asia Pacific In-Kind</v>
          </cell>
          <cell r="AK474" t="str">
            <v>NSF M&amp;O Core</v>
          </cell>
          <cell r="AL474" t="str">
            <v>U.S. Base Grants Support</v>
          </cell>
          <cell r="AM474" t="str">
            <v>U.S. Institutional In-Kind</v>
          </cell>
          <cell r="AN474" t="str">
            <v>Europe &amp; Asia Pacific In-Kind</v>
          </cell>
          <cell r="AQ474" t="str">
            <v>NSF M&amp;O Core</v>
          </cell>
          <cell r="AR474" t="str">
            <v>U.S. Base Grants Support</v>
          </cell>
          <cell r="AS474" t="str">
            <v>U.S. Institutional In-Kind</v>
          </cell>
          <cell r="AT474" t="str">
            <v>Europe &amp; Asia Pacific In-Kind</v>
          </cell>
          <cell r="BD474" t="str">
            <v>NSF M&amp;O Core</v>
          </cell>
          <cell r="BE474" t="str">
            <v>U.S. Base Grants Support</v>
          </cell>
          <cell r="BF474" t="str">
            <v>U.S. Institutional In-Kind</v>
          </cell>
          <cell r="BG474" t="str">
            <v>Europe &amp; Asia Pacific In-Kind</v>
          </cell>
        </row>
        <row r="475">
          <cell r="W475">
            <v>33.85</v>
          </cell>
          <cell r="X475">
            <v>14.86</v>
          </cell>
          <cell r="Y475">
            <v>7.8350000000000009</v>
          </cell>
          <cell r="Z475">
            <v>32.965000000000003</v>
          </cell>
          <cell r="AE475">
            <v>33.725000000000001</v>
          </cell>
          <cell r="AF475">
            <v>15.389999999999999</v>
          </cell>
          <cell r="AG475">
            <v>7.335</v>
          </cell>
          <cell r="AH475">
            <v>31.895</v>
          </cell>
          <cell r="AK475">
            <v>32.416333333333334</v>
          </cell>
          <cell r="AL475">
            <v>14.490000000000002</v>
          </cell>
          <cell r="AM475">
            <v>7.3516666666666666</v>
          </cell>
          <cell r="AN475">
            <v>31.295000000000002</v>
          </cell>
          <cell r="AQ475">
            <v>31.032283333333336</v>
          </cell>
          <cell r="AR475">
            <v>14.296666666666665</v>
          </cell>
          <cell r="AS475">
            <v>8.1416666666666675</v>
          </cell>
          <cell r="AT475">
            <v>28.505000000000003</v>
          </cell>
          <cell r="BD475">
            <v>31.507283333333334</v>
          </cell>
          <cell r="BE475">
            <v>14.82</v>
          </cell>
          <cell r="BF475">
            <v>7.1366666666666667</v>
          </cell>
          <cell r="BG475">
            <v>29.87</v>
          </cell>
        </row>
        <row r="476">
          <cell r="W476">
            <v>0.37817003686738909</v>
          </cell>
          <cell r="X476">
            <v>0.16601497039436933</v>
          </cell>
          <cell r="Y476">
            <v>8.753211931627751E-2</v>
          </cell>
          <cell r="Z476">
            <v>0.36828287342196403</v>
          </cell>
          <cell r="BD476">
            <v>0.37808460217394396</v>
          </cell>
          <cell r="BE476">
            <v>0.17783868399373848</v>
          </cell>
          <cell r="BF476">
            <v>8.5639366268689621E-2</v>
          </cell>
          <cell r="BG476">
            <v>0.35843734756362811</v>
          </cell>
        </row>
        <row r="500">
          <cell r="V500" t="str">
            <v>U.S. M&amp;O Core</v>
          </cell>
          <cell r="W500" t="str">
            <v>U.S. Base Grants</v>
          </cell>
          <cell r="X500" t="str">
            <v>U.S. Institutional In-Kind</v>
          </cell>
          <cell r="Y500" t="str">
            <v>Europe &amp; Asia Pacific In-Kind</v>
          </cell>
        </row>
        <row r="501">
          <cell r="U501">
            <v>41365</v>
          </cell>
          <cell r="V501">
            <v>33.175000000000004</v>
          </cell>
          <cell r="W501">
            <v>15.540000000000001</v>
          </cell>
          <cell r="X501">
            <v>7.4849999999999994</v>
          </cell>
          <cell r="Y501">
            <v>31.615000000000002</v>
          </cell>
        </row>
        <row r="502">
          <cell r="U502">
            <v>41183</v>
          </cell>
          <cell r="V502">
            <v>33.725000000000001</v>
          </cell>
          <cell r="W502">
            <v>15.389999999999999</v>
          </cell>
          <cell r="X502">
            <v>7.335</v>
          </cell>
          <cell r="Y502">
            <v>31.895</v>
          </cell>
        </row>
        <row r="503">
          <cell r="U503">
            <v>41000</v>
          </cell>
          <cell r="V503">
            <v>32.416333333333334</v>
          </cell>
          <cell r="W503">
            <v>14.490000000000002</v>
          </cell>
          <cell r="X503">
            <v>7.3516666666666666</v>
          </cell>
          <cell r="Y503">
            <v>31.295000000000002</v>
          </cell>
        </row>
        <row r="504">
          <cell r="U504">
            <v>40817</v>
          </cell>
          <cell r="V504">
            <v>31.032283333333336</v>
          </cell>
          <cell r="W504">
            <v>14.296666666666665</v>
          </cell>
          <cell r="X504">
            <v>8.1416666666666675</v>
          </cell>
          <cell r="Y504">
            <v>28.505000000000003</v>
          </cell>
        </row>
        <row r="505">
          <cell r="U505">
            <v>40634</v>
          </cell>
          <cell r="V505">
            <v>30.857283333333335</v>
          </cell>
          <cell r="W505">
            <v>14.17</v>
          </cell>
          <cell r="X505">
            <v>8.1716666666666669</v>
          </cell>
          <cell r="Y505">
            <v>27.024999999999999</v>
          </cell>
        </row>
        <row r="506">
          <cell r="U506">
            <v>40452</v>
          </cell>
          <cell r="V506">
            <v>31.507283333333302</v>
          </cell>
          <cell r="W506">
            <v>12.83</v>
          </cell>
          <cell r="X506">
            <v>8.2966666666666669</v>
          </cell>
          <cell r="Y506">
            <v>28.055</v>
          </cell>
        </row>
        <row r="507">
          <cell r="U507">
            <v>40269</v>
          </cell>
          <cell r="V507">
            <v>31.507283333333334</v>
          </cell>
          <cell r="W507">
            <v>14.82</v>
          </cell>
          <cell r="X507">
            <v>7.1366666666666667</v>
          </cell>
          <cell r="Y507">
            <v>29.87</v>
          </cell>
        </row>
      </sheetData>
      <sheetData sheetId="7"/>
      <sheetData sheetId="8"/>
      <sheetData sheetId="9"/>
      <sheetData sheetId="1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mp;O Supplement Travel"/>
      <sheetName val="M&amp;O Supplement Travel (1030)"/>
      <sheetName val="M&amp;O Supplement M&amp;S CE SA"/>
      <sheetName val="1.Composite"/>
      <sheetName val="1a.PY7 Rates"/>
      <sheetName val="2. Trips Plan"/>
      <sheetName val="3.Other Budget Elements"/>
      <sheetName val="4.WBS Summary (Core)"/>
      <sheetName val="WBS Summary FY11 all funds"/>
      <sheetName val="4a.WBS Summary (US Base Grants)"/>
      <sheetName val="4b.WBS Summary (US In Kind)"/>
      <sheetName val="4c.WBS Summary (NonUS)"/>
      <sheetName val="4d.WBS Summary (Difference)"/>
      <sheetName val="6a.FTEs Summary"/>
      <sheetName val="5.Cost Categories Summary"/>
      <sheetName val="5.Cost Categories Summary ($K)"/>
      <sheetName val="INST Staffing Pivot (FY11)"/>
      <sheetName val="Labor categories"/>
      <sheetName val="INST Staffing Matrix (FY11)"/>
      <sheetName val="WBS Staffing Pivot (FY11)"/>
      <sheetName val="WBS Staffing Matrix (FY11)"/>
      <sheetName val="WBS Staffing Pivot (TASKS)"/>
      <sheetName val="WBS Staffing Matrix (TASKS)"/>
      <sheetName val="WBS Staffing Matrix FY11(TASKS)"/>
      <sheetName val="Task List Pivot (FY11)"/>
      <sheetName val="Sc. Group by Inst(FY11)"/>
      <sheetName val="Sc. Group by WBS(FY11)"/>
      <sheetName val="WBS Staffing"/>
      <sheetName val="1030 LABOR DIRECT$"/>
      <sheetName val="1030 FRINGE"/>
      <sheetName val="1030 Travel Direct"/>
      <sheetName val="1030 SA DIRECT"/>
      <sheetName val="1030 M&amp;S DIRECT"/>
      <sheetName val="1030 CE DIRECT"/>
      <sheetName val="6a Labor Appendix (Inst)"/>
      <sheetName val="6a Labor Appendix (WBS)"/>
      <sheetName val="6b. Staffing Matrix"/>
      <sheetName val="6b. Staffing Matrix (Months)"/>
      <sheetName val="6b. Staffing Pivot (Pie)"/>
      <sheetName val="6c. Staffing Matrix"/>
      <sheetName val="7.SA Summary"/>
      <sheetName val="8.CE and M&amp;S Summary"/>
      <sheetName val="8a.M&amp;S Summary"/>
      <sheetName val="8b.CE Summary"/>
      <sheetName val="b.Profile charts"/>
      <sheetName val="Analysis Proposal (Pivot)"/>
      <sheetName val="Analysis Proposal (Matrix)"/>
      <sheetName val="Analysis Proposal (Submit)"/>
      <sheetName val="Pivot NSF Q2 10.21.09 (2)"/>
      <sheetName val="Pivot NSF Q2 10.21.09"/>
      <sheetName val="Template NSF Q2 10.21.09"/>
      <sheetName val="Answer 1"/>
      <sheetName val="Answer 2"/>
      <sheetName val="Answer 3"/>
      <sheetName val="MoU Summary from Composite"/>
      <sheetName val="Sheet1"/>
      <sheetName val="MoU Summary - US"/>
      <sheetName val="MoU Summary - US (Format)"/>
      <sheetName val="MoU Summary - UW"/>
      <sheetName val="MoU Summary - Non US"/>
      <sheetName val="MoU Summary - Non US (format)"/>
    </sheetNames>
    <sheetDataSet>
      <sheetData sheetId="0"/>
      <sheetData sheetId="1"/>
      <sheetData sheetId="2"/>
      <sheetData sheetId="3">
        <row r="2426">
          <cell r="EZ2426" t="str">
            <v>NSF MRE</v>
          </cell>
          <cell r="FB2426" t="str">
            <v>ALL</v>
          </cell>
          <cell r="FD2426" t="str">
            <v>MRE</v>
          </cell>
          <cell r="FM2426" t="str">
            <v>AMBUEL, JACK - PSL</v>
          </cell>
          <cell r="FS2426" t="str">
            <v>AD</v>
          </cell>
          <cell r="GA2426" t="str">
            <v>CAU</v>
          </cell>
          <cell r="GC2426" t="str">
            <v>DETECTOR OPERATIONS &amp; MAINTENANCE</v>
          </cell>
          <cell r="GF2426" t="str">
            <v>1.1.1 Management</v>
          </cell>
        </row>
        <row r="2427">
          <cell r="EZ2427" t="str">
            <v>NSF M&amp;O Core</v>
          </cell>
          <cell r="FB2427" t="str">
            <v>CAU</v>
          </cell>
          <cell r="FD2427" t="str">
            <v>M&amp;O Budget</v>
          </cell>
          <cell r="FM2427" t="str">
            <v>ARBUCKLE, ANDREW - PSL</v>
          </cell>
          <cell r="FS2427" t="str">
            <v>AE</v>
          </cell>
          <cell r="GA2427" t="str">
            <v>LBNL</v>
          </cell>
          <cell r="GC2427" t="str">
            <v>Run Coordination</v>
          </cell>
          <cell r="GF2427" t="str">
            <v>1.1.2 Engineering</v>
          </cell>
        </row>
        <row r="2428">
          <cell r="EZ2428" t="str">
            <v>NSF M&amp;O CF</v>
          </cell>
          <cell r="FB2428" t="str">
            <v>LBNL</v>
          </cell>
          <cell r="FD2428" t="str">
            <v>M&amp;O Proposal</v>
          </cell>
          <cell r="FM2428" t="str">
            <v>BACCUS, JAMES</v>
          </cell>
          <cell r="FS2428" t="str">
            <v>CS</v>
          </cell>
          <cell r="GA2428" t="str">
            <v>PSU</v>
          </cell>
          <cell r="GC2428" t="str">
            <v>Data Acquisition</v>
          </cell>
          <cell r="GF2428" t="str">
            <v>1.2.1 Logistics</v>
          </cell>
        </row>
        <row r="2429">
          <cell r="EZ2429" t="str">
            <v>Non US CF</v>
          </cell>
          <cell r="FB2429" t="str">
            <v>PSU</v>
          </cell>
          <cell r="FD2429" t="str">
            <v>Analysis</v>
          </cell>
          <cell r="FM2429" t="str">
            <v>BENSON, TERRY</v>
          </cell>
          <cell r="FS2429" t="str">
            <v>DR</v>
          </cell>
          <cell r="GA2429" t="str">
            <v>SUBR</v>
          </cell>
          <cell r="GC2429" t="str">
            <v>Online Filter (PnF)</v>
          </cell>
          <cell r="GF2429" t="str">
            <v>1.2.2 Drilling</v>
          </cell>
        </row>
        <row r="2430">
          <cell r="EZ2430" t="str">
            <v>Non US In-Kind</v>
          </cell>
          <cell r="FB2430" t="str">
            <v>UCB</v>
          </cell>
          <cell r="FD2430" t="str">
            <v>Analysis Forecast</v>
          </cell>
          <cell r="FM2430" t="str">
            <v>BRENNER, TIMOTHY</v>
          </cell>
          <cell r="FS2430" t="str">
            <v>EN</v>
          </cell>
          <cell r="GA2430" t="str">
            <v>UCB</v>
          </cell>
          <cell r="GC2430" t="str">
            <v>SPS Operations</v>
          </cell>
          <cell r="GF2430" t="str">
            <v>1.2.3 Deployment</v>
          </cell>
        </row>
        <row r="2431">
          <cell r="EZ2431" t="str">
            <v>US Analysis Grants</v>
          </cell>
          <cell r="FB2431" t="str">
            <v>UD</v>
          </cell>
          <cell r="FD2431" t="str">
            <v>M&amp;O Pre-Ops</v>
          </cell>
          <cell r="FM2431" t="str">
            <v>BROWN, DONALD - PSL</v>
          </cell>
          <cell r="FS2431" t="str">
            <v>GR</v>
          </cell>
          <cell r="GA2431" t="str">
            <v>UD</v>
          </cell>
          <cell r="GC2431" t="str">
            <v>SPTS Operations</v>
          </cell>
          <cell r="GF2431" t="str">
            <v>1.2.4 Implementation Management</v>
          </cell>
        </row>
        <row r="2432">
          <cell r="EZ2432" t="str">
            <v>US In-Kind</v>
          </cell>
          <cell r="FB2432" t="str">
            <v>UMD</v>
          </cell>
          <cell r="FD2432" t="str">
            <v>M&amp;O MRE</v>
          </cell>
          <cell r="FM2432" t="str">
            <v>CANTLEY, STEVE -Bit7</v>
          </cell>
          <cell r="FS2432" t="str">
            <v>KE</v>
          </cell>
          <cell r="GA2432" t="str">
            <v>UMD</v>
          </cell>
          <cell r="GC2432" t="str">
            <v>Experiment Control</v>
          </cell>
          <cell r="GF2432" t="str">
            <v>1.3.1 In-Ice Devices</v>
          </cell>
        </row>
        <row r="2433">
          <cell r="EZ2433" t="str">
            <v>Other</v>
          </cell>
          <cell r="FB2433" t="str">
            <v>UW</v>
          </cell>
          <cell r="FD2433" t="str">
            <v>M&amp;O Non US In-Kind</v>
          </cell>
          <cell r="FM2433" t="str">
            <v>CAVIN, JOHN</v>
          </cell>
          <cell r="FS2433" t="str">
            <v>MA</v>
          </cell>
          <cell r="GA2433" t="str">
            <v>UW</v>
          </cell>
          <cell r="GC2433" t="str">
            <v>Detector Monitoring</v>
          </cell>
          <cell r="GF2433" t="str">
            <v>1.3.2 Ice Top</v>
          </cell>
        </row>
        <row r="2434">
          <cell r="FB2434" t="str">
            <v>UWRF</v>
          </cell>
          <cell r="FM2434" t="str">
            <v>CHERWINKA, JEFF - TRIAD</v>
          </cell>
          <cell r="FS2434" t="str">
            <v>PA</v>
          </cell>
          <cell r="GC2434" t="str">
            <v>Detector Calibration</v>
          </cell>
          <cell r="GF2434" t="str">
            <v>1.3.3 Data Acquisition Hardware</v>
          </cell>
        </row>
        <row r="2435">
          <cell r="FD2435" t="str">
            <v>Other</v>
          </cell>
          <cell r="FM2435" t="str">
            <v>DANA, BART - PSL</v>
          </cell>
          <cell r="FS2435" t="str">
            <v>PO</v>
          </cell>
          <cell r="GC2435" t="str">
            <v>IceTop Operations</v>
          </cell>
          <cell r="GF2435" t="str">
            <v>1.3.4 DAQ Software</v>
          </cell>
        </row>
        <row r="2436">
          <cell r="FD2436" t="str">
            <v>Subtotal</v>
          </cell>
          <cell r="FM2436" t="str">
            <v>DAVIS, EVAN</v>
          </cell>
          <cell r="FS2436" t="str">
            <v>SC</v>
          </cell>
          <cell r="GC2436" t="str">
            <v>SuperNova Operations</v>
          </cell>
          <cell r="GF2436" t="str">
            <v>1.3.5 Project/Technical Management</v>
          </cell>
        </row>
        <row r="2437">
          <cell r="FM2437" t="str">
            <v>DESIATI, PAOLO</v>
          </cell>
          <cell r="FS2437" t="str">
            <v>SE</v>
          </cell>
          <cell r="GF2437" t="str">
            <v>1.4.1 Data Handling</v>
          </cell>
        </row>
        <row r="2438">
          <cell r="FM2438" t="str">
            <v>DIAZ-VELEZ, JUAN CARLOS</v>
          </cell>
          <cell r="FS2438" t="str">
            <v>SS</v>
          </cell>
          <cell r="GF2438" t="str">
            <v>1.4.2 Data Filtering and Software</v>
          </cell>
        </row>
        <row r="2439">
          <cell r="FM2439" t="str">
            <v>DULING, DENNIS</v>
          </cell>
          <cell r="FS2439" t="str">
            <v>TE</v>
          </cell>
          <cell r="GC2439" t="str">
            <v>COMPUTING AND DATA MANAGEMENT</v>
          </cell>
          <cell r="GF2439" t="str">
            <v>1.4.3 Simulation</v>
          </cell>
        </row>
        <row r="2440">
          <cell r="FM2440" t="str">
            <v>EDWARDS, JEANNE</v>
          </cell>
          <cell r="FS2440" t="str">
            <v>UG</v>
          </cell>
          <cell r="GC2440" t="str">
            <v>Core Software</v>
          </cell>
          <cell r="GF2440" t="str">
            <v>1.4.4 Project/Technical Management</v>
          </cell>
        </row>
        <row r="2441">
          <cell r="FM2441" t="str">
            <v>ELCHEIKH, ALAN</v>
          </cell>
          <cell r="FS2441" t="str">
            <v>WO</v>
          </cell>
          <cell r="GC2441" t="str">
            <v>Data Storage &amp; Transfer</v>
          </cell>
          <cell r="GF2441" t="str">
            <v>1.4.5 Experiment Control</v>
          </cell>
        </row>
        <row r="2442">
          <cell r="FM2442" t="str">
            <v>FLORINO, SARAH</v>
          </cell>
          <cell r="GC2442" t="str">
            <v>Computing Resources</v>
          </cell>
          <cell r="GF2442" t="str">
            <v>1.5.1 Detector Verification &amp; Physics Benchmarks</v>
          </cell>
        </row>
        <row r="2443">
          <cell r="FM2443" t="str">
            <v>FOWLER, JOHN UW</v>
          </cell>
          <cell r="GC2443" t="str">
            <v>Data Production Processing</v>
          </cell>
          <cell r="GF2443" t="str">
            <v>1.5.2 Reconstruction</v>
          </cell>
        </row>
        <row r="2444">
          <cell r="FM2444" t="str">
            <v>GLOWACKI, DAVID</v>
          </cell>
          <cell r="GC2444" t="str">
            <v>Simulation Production</v>
          </cell>
          <cell r="GF2444" t="str">
            <v>1.5.3 Detector Characterization</v>
          </cell>
        </row>
        <row r="2445">
          <cell r="FM2445" t="str">
            <v>GREENLER, LELAND - PSL</v>
          </cell>
          <cell r="GF2445" t="str">
            <v>1.5.4 AMANDA/IceCube Integration</v>
          </cell>
        </row>
        <row r="2446">
          <cell r="FM2446" t="str">
            <v>GREGERSON, GLEN - PSL</v>
          </cell>
          <cell r="GF2446" t="str">
            <v>1.5.5 Project/Technical Management</v>
          </cell>
        </row>
        <row r="2447">
          <cell r="FM2447" t="str">
            <v>HALZEN, FRANCIS</v>
          </cell>
          <cell r="GC2447" t="str">
            <v>TRIGGERING AND FILTERING</v>
          </cell>
          <cell r="GF2447" t="str">
            <v>1.9.1 Pre Operations - Project Support</v>
          </cell>
        </row>
        <row r="2448">
          <cell r="FM2448" t="str">
            <v>HAM, THOMAS</v>
          </cell>
          <cell r="GC2448" t="str">
            <v>TFT Coordination</v>
          </cell>
          <cell r="GF2448" t="str">
            <v>1.9.2 Pre Operations - Implementation</v>
          </cell>
        </row>
        <row r="2449">
          <cell r="FM2449" t="str">
            <v>HAMILTON, DARRELL - PSL</v>
          </cell>
          <cell r="GC2449" t="str">
            <v>Physics Filters</v>
          </cell>
          <cell r="GF2449" t="str">
            <v>1.9.3 Pre Operations - Istrumentation &amp; DAQ</v>
          </cell>
        </row>
        <row r="2450">
          <cell r="FM2450" t="str">
            <v>HAMMETTER, RYAN UW</v>
          </cell>
          <cell r="GF2450" t="str">
            <v>1.9.4 Pre Operations - Data Systems</v>
          </cell>
        </row>
        <row r="2451">
          <cell r="FM2451" t="str">
            <v>HANNAFORD, TERRY - TRIAD</v>
          </cell>
          <cell r="GF2451" t="str">
            <v>1.9.5 Pre Operations - Commissioning &amp; Verification</v>
          </cell>
        </row>
        <row r="2452">
          <cell r="FM2452" t="str">
            <v>HANSON, KAEL</v>
          </cell>
        </row>
        <row r="2453">
          <cell r="FM2453" t="str">
            <v>HAUGEN, JIM - TRIAD</v>
          </cell>
          <cell r="GC2453" t="str">
            <v>DATA QUALITY, RECONSTRUCTION &amp; SIMULATION TOOLS</v>
          </cell>
        </row>
        <row r="2454">
          <cell r="FM2454" t="str">
            <v>HEISE, JONATHON PSL</v>
          </cell>
          <cell r="GC2454" t="str">
            <v>Simulation Programs</v>
          </cell>
        </row>
        <row r="2455">
          <cell r="FM2455" t="str">
            <v>HOLLABAUGH, PHIL - TRIAD</v>
          </cell>
          <cell r="GC2455" t="str">
            <v>Reconstruction/ Analysis tools</v>
          </cell>
        </row>
        <row r="2456">
          <cell r="FM2456" t="str">
            <v>HOSHINA, KOTOYO</v>
          </cell>
          <cell r="GC2456" t="str">
            <v>Data Quality</v>
          </cell>
        </row>
        <row r="2457">
          <cell r="FM2457" t="str">
            <v>HUTCHINGS, THOMAS</v>
          </cell>
          <cell r="GC2457" t="str">
            <v>Offline Data Processing</v>
          </cell>
        </row>
        <row r="2458">
          <cell r="FM2458" t="str">
            <v>JACOBSEN, JOHN (UW)</v>
          </cell>
        </row>
        <row r="2459">
          <cell r="FM2459" t="str">
            <v>JOHNSON, PHILLIP - PSL</v>
          </cell>
        </row>
        <row r="2460">
          <cell r="FM2460" t="str">
            <v>KARLE, ALBRECHT</v>
          </cell>
          <cell r="GC2460" t="str">
            <v>PROGRAM MANAGEMENT</v>
          </cell>
        </row>
        <row r="2461">
          <cell r="FM2461" t="str">
            <v>KITAMURA, NOBUYOSHI</v>
          </cell>
          <cell r="GC2461" t="str">
            <v>Administration</v>
          </cell>
        </row>
        <row r="2462">
          <cell r="GC2462" t="str">
            <v>Engineering and R&amp;D Support</v>
          </cell>
        </row>
        <row r="2463">
          <cell r="GC2463" t="str">
            <v>USAP Support</v>
          </cell>
        </row>
        <row r="2464">
          <cell r="GC2464" t="str">
            <v>Education &amp; Outreach</v>
          </cell>
        </row>
        <row r="2465">
          <cell r="GC2465" t="str">
            <v>Distributed Computing &amp; Labor</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1"/>
  </sheetPr>
  <dimension ref="A1:CK509"/>
  <sheetViews>
    <sheetView tabSelected="1" view="pageBreakPreview" zoomScale="80" zoomScaleNormal="100" zoomScaleSheetLayoutView="80" workbookViewId="0">
      <pane xSplit="5" ySplit="1" topLeftCell="G404" activePane="bottomRight" state="frozen"/>
      <selection pane="topRight" activeCell="F1" sqref="F1"/>
      <selection pane="bottomLeft" activeCell="A2" sqref="A2"/>
      <selection pane="bottomRight" activeCell="G258" sqref="G258"/>
    </sheetView>
  </sheetViews>
  <sheetFormatPr defaultRowHeight="12.75" outlineLevelCol="1" x14ac:dyDescent="0.2"/>
  <cols>
    <col min="1" max="1" width="28.28515625" style="120" customWidth="1"/>
    <col min="2" max="2" width="30.140625" style="120" customWidth="1"/>
    <col min="3" max="3" width="8" style="120" hidden="1" customWidth="1" outlineLevel="1"/>
    <col min="4" max="4" width="12.5703125" style="120" customWidth="1" collapsed="1"/>
    <col min="5" max="5" width="6.140625" style="120" customWidth="1"/>
    <col min="6" max="6" width="21.85546875" style="120" customWidth="1"/>
    <col min="7" max="7" width="36.7109375" style="120" customWidth="1"/>
    <col min="8" max="8" width="14.140625" style="120" customWidth="1" outlineLevel="1"/>
    <col min="9" max="9" width="7.28515625" style="120" customWidth="1"/>
    <col min="10" max="10" width="6.85546875" style="120" customWidth="1"/>
    <col min="11" max="11" width="6.42578125" style="120" customWidth="1"/>
    <col min="12" max="12" width="7.140625" style="120" customWidth="1"/>
    <col min="13" max="13" width="7.28515625" style="120" customWidth="1"/>
    <col min="14" max="14" width="17.28515625" hidden="1" customWidth="1" outlineLevel="1"/>
    <col min="15" max="15" width="6.85546875" hidden="1" customWidth="1" outlineLevel="1"/>
    <col min="16" max="16" width="6.5703125" hidden="1" customWidth="1" outlineLevel="1"/>
    <col min="17" max="17" width="10.42578125" hidden="1" customWidth="1" outlineLevel="1" collapsed="1"/>
    <col min="18" max="18" width="23.28515625" hidden="1" customWidth="1" outlineLevel="1"/>
    <col min="19" max="19" width="9.140625" hidden="1" customWidth="1" outlineLevel="1"/>
    <col min="20" max="20" width="10.42578125" hidden="1" customWidth="1" outlineLevel="1" collapsed="1"/>
    <col min="21" max="21" width="11" hidden="1" customWidth="1" outlineLevel="1"/>
    <col min="22" max="24" width="12" hidden="1" customWidth="1" outlineLevel="1"/>
    <col min="25" max="25" width="14" hidden="1" customWidth="1" outlineLevel="1"/>
    <col min="26" max="26" width="12" hidden="1" customWidth="1" outlineLevel="1"/>
    <col min="27" max="27" width="9" hidden="1" customWidth="1" outlineLevel="1"/>
    <col min="28" max="28" width="2" hidden="1" customWidth="1" outlineLevel="1"/>
    <col min="29" max="29" width="2.85546875" hidden="1" customWidth="1" outlineLevel="1"/>
    <col min="30" max="34" width="13.42578125" hidden="1" customWidth="1" outlineLevel="1"/>
    <col min="35" max="35" width="0" hidden="1" customWidth="1" outlineLevel="1"/>
    <col min="36" max="40" width="14" hidden="1" customWidth="1" outlineLevel="1"/>
    <col min="41" max="41" width="0" hidden="1" customWidth="1" outlineLevel="1"/>
    <col min="42" max="46" width="14.28515625" hidden="1" customWidth="1" outlineLevel="1"/>
    <col min="47" max="47" width="0" hidden="1" customWidth="1" outlineLevel="1"/>
    <col min="48" max="51" width="13" hidden="1" customWidth="1" outlineLevel="1"/>
    <col min="52" max="52" width="13.5703125" hidden="1" customWidth="1" outlineLevel="1"/>
    <col min="53" max="54" width="0" hidden="1" customWidth="1" outlineLevel="1"/>
    <col min="55" max="59" width="13.140625" hidden="1" customWidth="1" outlineLevel="1"/>
    <col min="60" max="81" width="0" hidden="1" customWidth="1" outlineLevel="1"/>
    <col min="82" max="82" width="9.140625" collapsed="1"/>
    <col min="90" max="90" width="10.5703125" customWidth="1"/>
    <col min="91" max="91" width="12.5703125" customWidth="1"/>
    <col min="92" max="92" width="12.85546875" customWidth="1"/>
    <col min="93" max="93" width="14.5703125" customWidth="1"/>
    <col min="94" max="94" width="14.140625" customWidth="1"/>
  </cols>
  <sheetData>
    <row r="1" spans="1:18" ht="56.25" customHeight="1" thickBot="1" x14ac:dyDescent="0.25">
      <c r="A1" s="1" t="s">
        <v>0</v>
      </c>
      <c r="B1" s="1" t="s">
        <v>1</v>
      </c>
      <c r="C1" s="1" t="s">
        <v>2</v>
      </c>
      <c r="D1" s="1" t="s">
        <v>3</v>
      </c>
      <c r="E1" s="1" t="s">
        <v>4</v>
      </c>
      <c r="F1" s="1" t="s">
        <v>5</v>
      </c>
      <c r="G1" s="1" t="s">
        <v>6</v>
      </c>
      <c r="H1" s="1" t="s">
        <v>7</v>
      </c>
      <c r="I1" s="2" t="s">
        <v>8</v>
      </c>
      <c r="J1" s="3" t="s">
        <v>9</v>
      </c>
      <c r="K1" s="4" t="s">
        <v>10</v>
      </c>
      <c r="L1" s="5" t="s">
        <v>11</v>
      </c>
      <c r="M1" s="6" t="s">
        <v>12</v>
      </c>
      <c r="N1" s="7" t="s">
        <v>13</v>
      </c>
      <c r="O1" s="8" t="s">
        <v>14</v>
      </c>
      <c r="P1" s="8" t="s">
        <v>15</v>
      </c>
      <c r="Q1" t="s">
        <v>16</v>
      </c>
      <c r="R1" s="9" t="s">
        <v>17</v>
      </c>
    </row>
    <row r="2" spans="1:18" x14ac:dyDescent="0.2">
      <c r="A2" s="10" t="s">
        <v>18</v>
      </c>
      <c r="B2" s="11" t="s">
        <v>19</v>
      </c>
      <c r="C2" s="10" t="s">
        <v>20</v>
      </c>
      <c r="D2" s="12" t="s">
        <v>21</v>
      </c>
      <c r="E2" s="12" t="s">
        <v>22</v>
      </c>
      <c r="F2" s="13" t="s">
        <v>23</v>
      </c>
      <c r="G2" s="14" t="s">
        <v>24</v>
      </c>
      <c r="H2" s="14" t="s">
        <v>8</v>
      </c>
      <c r="I2" s="15">
        <v>0.05</v>
      </c>
      <c r="J2" s="16"/>
      <c r="K2" s="16"/>
      <c r="L2" s="16"/>
      <c r="M2" s="17">
        <f t="shared" ref="M2:M65" si="0">SUM(I2:L2)</f>
        <v>0.05</v>
      </c>
      <c r="N2" s="18"/>
      <c r="O2" s="19">
        <v>0.05</v>
      </c>
      <c r="P2" s="20">
        <f t="shared" ref="P2:P13" si="1">M2-O2</f>
        <v>0</v>
      </c>
    </row>
    <row r="3" spans="1:18" x14ac:dyDescent="0.2">
      <c r="A3" s="10" t="s">
        <v>18</v>
      </c>
      <c r="B3" s="11" t="s">
        <v>19</v>
      </c>
      <c r="C3" s="10" t="s">
        <v>20</v>
      </c>
      <c r="D3" s="10" t="s">
        <v>21</v>
      </c>
      <c r="E3" s="10" t="s">
        <v>22</v>
      </c>
      <c r="F3" s="21" t="s">
        <v>23</v>
      </c>
      <c r="G3" s="22" t="s">
        <v>25</v>
      </c>
      <c r="H3" s="22" t="s">
        <v>26</v>
      </c>
      <c r="I3" s="23"/>
      <c r="J3" s="24"/>
      <c r="K3" s="24">
        <v>0.1</v>
      </c>
      <c r="L3" s="24"/>
      <c r="M3" s="25">
        <f t="shared" si="0"/>
        <v>0.1</v>
      </c>
      <c r="N3" s="18"/>
      <c r="O3" s="26">
        <v>0.1</v>
      </c>
      <c r="P3" s="20">
        <f t="shared" si="1"/>
        <v>0</v>
      </c>
      <c r="Q3" s="9" t="s">
        <v>27</v>
      </c>
    </row>
    <row r="4" spans="1:18" x14ac:dyDescent="0.2">
      <c r="A4" s="10" t="s">
        <v>18</v>
      </c>
      <c r="B4" s="11" t="s">
        <v>19</v>
      </c>
      <c r="C4" s="12" t="s">
        <v>20</v>
      </c>
      <c r="D4" s="12" t="s">
        <v>28</v>
      </c>
      <c r="E4" s="12" t="s">
        <v>22</v>
      </c>
      <c r="F4" s="13" t="s">
        <v>29</v>
      </c>
      <c r="G4" s="14" t="s">
        <v>30</v>
      </c>
      <c r="H4" s="14" t="s">
        <v>26</v>
      </c>
      <c r="I4" s="27"/>
      <c r="J4" s="16"/>
      <c r="K4" s="16">
        <v>0.25</v>
      </c>
      <c r="L4" s="16"/>
      <c r="M4" s="17">
        <f t="shared" si="0"/>
        <v>0.25</v>
      </c>
      <c r="N4" s="9" t="s">
        <v>31</v>
      </c>
      <c r="O4" s="19">
        <v>0.25</v>
      </c>
      <c r="P4" s="20">
        <f t="shared" si="1"/>
        <v>0</v>
      </c>
      <c r="Q4" s="28" t="s">
        <v>32</v>
      </c>
    </row>
    <row r="5" spans="1:18" x14ac:dyDescent="0.2">
      <c r="A5" s="10" t="s">
        <v>18</v>
      </c>
      <c r="B5" s="11" t="s">
        <v>19</v>
      </c>
      <c r="C5" s="10" t="s">
        <v>20</v>
      </c>
      <c r="D5" s="29" t="s">
        <v>33</v>
      </c>
      <c r="E5" s="12" t="s">
        <v>22</v>
      </c>
      <c r="F5" s="13" t="s">
        <v>34</v>
      </c>
      <c r="G5" s="14" t="s">
        <v>35</v>
      </c>
      <c r="H5" s="14" t="s">
        <v>26</v>
      </c>
      <c r="I5" s="27"/>
      <c r="J5" s="16"/>
      <c r="K5" s="16">
        <v>0.2</v>
      </c>
      <c r="L5" s="16"/>
      <c r="M5" s="17">
        <f t="shared" si="0"/>
        <v>0.2</v>
      </c>
      <c r="N5" s="18"/>
      <c r="O5" s="19">
        <v>0.2</v>
      </c>
      <c r="P5" s="20">
        <f t="shared" si="1"/>
        <v>0</v>
      </c>
      <c r="Q5" s="9" t="s">
        <v>36</v>
      </c>
    </row>
    <row r="6" spans="1:18" x14ac:dyDescent="0.2">
      <c r="A6" s="30" t="s">
        <v>18</v>
      </c>
      <c r="B6" s="31" t="s">
        <v>19</v>
      </c>
      <c r="C6" s="30" t="s">
        <v>20</v>
      </c>
      <c r="D6" s="32" t="s">
        <v>33</v>
      </c>
      <c r="E6" s="32" t="s">
        <v>22</v>
      </c>
      <c r="F6" s="33" t="s">
        <v>37</v>
      </c>
      <c r="G6" s="34" t="s">
        <v>38</v>
      </c>
      <c r="H6" s="34" t="s">
        <v>26</v>
      </c>
      <c r="I6" s="35"/>
      <c r="J6" s="36"/>
      <c r="K6" s="36">
        <v>0.2</v>
      </c>
      <c r="L6" s="36"/>
      <c r="M6" s="37">
        <f t="shared" si="0"/>
        <v>0.2</v>
      </c>
      <c r="N6" s="18"/>
      <c r="O6" s="19">
        <v>0.3</v>
      </c>
      <c r="P6" s="20">
        <f t="shared" si="1"/>
        <v>-9.9999999999999978E-2</v>
      </c>
    </row>
    <row r="7" spans="1:18" x14ac:dyDescent="0.2">
      <c r="A7" s="10" t="s">
        <v>18</v>
      </c>
      <c r="B7" s="11" t="s">
        <v>19</v>
      </c>
      <c r="C7" s="10" t="s">
        <v>20</v>
      </c>
      <c r="D7" s="38" t="s">
        <v>39</v>
      </c>
      <c r="E7" s="12" t="s">
        <v>40</v>
      </c>
      <c r="F7" s="13" t="s">
        <v>41</v>
      </c>
      <c r="G7" s="39" t="s">
        <v>25</v>
      </c>
      <c r="H7" s="39" t="s">
        <v>42</v>
      </c>
      <c r="I7" s="27"/>
      <c r="J7" s="16">
        <v>0.1</v>
      </c>
      <c r="K7" s="16"/>
      <c r="L7" s="16"/>
      <c r="M7" s="17">
        <f t="shared" si="0"/>
        <v>0.1</v>
      </c>
      <c r="N7" s="18"/>
      <c r="O7" s="19">
        <v>0.1</v>
      </c>
      <c r="P7" s="20">
        <f t="shared" si="1"/>
        <v>0</v>
      </c>
      <c r="Q7" s="9" t="s">
        <v>27</v>
      </c>
    </row>
    <row r="8" spans="1:18" x14ac:dyDescent="0.2">
      <c r="A8" s="10" t="s">
        <v>18</v>
      </c>
      <c r="B8" s="11" t="s">
        <v>19</v>
      </c>
      <c r="C8" s="10" t="s">
        <v>20</v>
      </c>
      <c r="D8" s="10" t="s">
        <v>39</v>
      </c>
      <c r="E8" s="12" t="s">
        <v>40</v>
      </c>
      <c r="F8" s="13" t="s">
        <v>43</v>
      </c>
      <c r="G8" s="14" t="s">
        <v>44</v>
      </c>
      <c r="H8" s="14" t="s">
        <v>42</v>
      </c>
      <c r="I8" s="27"/>
      <c r="J8" s="16">
        <v>0.1</v>
      </c>
      <c r="K8" s="16"/>
      <c r="L8" s="16"/>
      <c r="M8" s="17">
        <f t="shared" si="0"/>
        <v>0.1</v>
      </c>
      <c r="N8" s="18"/>
      <c r="O8" s="19">
        <v>0.1</v>
      </c>
      <c r="P8" s="20">
        <f t="shared" si="1"/>
        <v>0</v>
      </c>
      <c r="Q8" s="28" t="s">
        <v>45</v>
      </c>
    </row>
    <row r="9" spans="1:18" x14ac:dyDescent="0.2">
      <c r="A9" s="10" t="s">
        <v>18</v>
      </c>
      <c r="B9" s="11" t="s">
        <v>19</v>
      </c>
      <c r="C9" s="10" t="s">
        <v>20</v>
      </c>
      <c r="D9" s="12" t="s">
        <v>46</v>
      </c>
      <c r="E9" s="40" t="s">
        <v>22</v>
      </c>
      <c r="F9" s="13" t="s">
        <v>47</v>
      </c>
      <c r="G9" s="14" t="s">
        <v>35</v>
      </c>
      <c r="H9" s="14" t="s">
        <v>26</v>
      </c>
      <c r="I9" s="27"/>
      <c r="J9" s="16"/>
      <c r="K9" s="16">
        <v>0.2</v>
      </c>
      <c r="L9" s="16"/>
      <c r="M9" s="17">
        <f t="shared" si="0"/>
        <v>0.2</v>
      </c>
      <c r="N9" s="18"/>
      <c r="O9" s="19">
        <v>0.2</v>
      </c>
      <c r="P9" s="20">
        <f t="shared" si="1"/>
        <v>0</v>
      </c>
      <c r="Q9" s="9" t="s">
        <v>36</v>
      </c>
    </row>
    <row r="10" spans="1:18" x14ac:dyDescent="0.2">
      <c r="A10" s="10" t="s">
        <v>18</v>
      </c>
      <c r="B10" s="11" t="s">
        <v>19</v>
      </c>
      <c r="C10" s="10" t="s">
        <v>20</v>
      </c>
      <c r="D10" s="10" t="s">
        <v>46</v>
      </c>
      <c r="E10" s="41" t="s">
        <v>22</v>
      </c>
      <c r="F10" s="13" t="s">
        <v>48</v>
      </c>
      <c r="G10" s="39" t="s">
        <v>25</v>
      </c>
      <c r="H10" s="39" t="s">
        <v>26</v>
      </c>
      <c r="I10" s="27"/>
      <c r="J10" s="16"/>
      <c r="K10" s="16">
        <v>0.1</v>
      </c>
      <c r="L10" s="16"/>
      <c r="M10" s="17">
        <f t="shared" si="0"/>
        <v>0.1</v>
      </c>
      <c r="N10" s="18"/>
      <c r="O10" s="19">
        <v>0.1</v>
      </c>
      <c r="P10" s="20">
        <f t="shared" si="1"/>
        <v>0</v>
      </c>
      <c r="Q10" s="9" t="s">
        <v>27</v>
      </c>
    </row>
    <row r="11" spans="1:18" x14ac:dyDescent="0.2">
      <c r="A11" s="10" t="s">
        <v>18</v>
      </c>
      <c r="B11" s="11" t="s">
        <v>19</v>
      </c>
      <c r="C11" s="10" t="s">
        <v>20</v>
      </c>
      <c r="D11" s="12" t="s">
        <v>49</v>
      </c>
      <c r="E11" s="12" t="s">
        <v>22</v>
      </c>
      <c r="F11" s="13" t="s">
        <v>50</v>
      </c>
      <c r="G11" s="14" t="s">
        <v>51</v>
      </c>
      <c r="H11" s="14" t="s">
        <v>8</v>
      </c>
      <c r="I11" s="27">
        <v>0.3</v>
      </c>
      <c r="J11" s="16"/>
      <c r="K11" s="16"/>
      <c r="L11" s="16"/>
      <c r="M11" s="17">
        <f t="shared" si="0"/>
        <v>0.3</v>
      </c>
      <c r="N11" s="18"/>
      <c r="O11" s="19">
        <v>0.3</v>
      </c>
      <c r="P11" s="20">
        <f t="shared" si="1"/>
        <v>0</v>
      </c>
    </row>
    <row r="12" spans="1:18" x14ac:dyDescent="0.2">
      <c r="A12" s="10" t="s">
        <v>18</v>
      </c>
      <c r="B12" s="11" t="s">
        <v>19</v>
      </c>
      <c r="C12" s="10" t="s">
        <v>20</v>
      </c>
      <c r="D12" s="10" t="s">
        <v>49</v>
      </c>
      <c r="E12" s="12" t="s">
        <v>22</v>
      </c>
      <c r="F12" s="13" t="s">
        <v>50</v>
      </c>
      <c r="G12" s="14" t="s">
        <v>35</v>
      </c>
      <c r="H12" s="14" t="s">
        <v>26</v>
      </c>
      <c r="I12" s="27"/>
      <c r="J12" s="16"/>
      <c r="K12" s="16">
        <v>0.2</v>
      </c>
      <c r="L12" s="16"/>
      <c r="M12" s="17">
        <f t="shared" si="0"/>
        <v>0.2</v>
      </c>
      <c r="N12" s="18"/>
      <c r="O12" s="19">
        <v>0.2</v>
      </c>
      <c r="P12" s="20">
        <f t="shared" si="1"/>
        <v>0</v>
      </c>
      <c r="Q12" s="9" t="s">
        <v>36</v>
      </c>
    </row>
    <row r="13" spans="1:18" x14ac:dyDescent="0.2">
      <c r="A13" s="10" t="s">
        <v>18</v>
      </c>
      <c r="B13" s="11" t="s">
        <v>19</v>
      </c>
      <c r="C13" s="10" t="s">
        <v>20</v>
      </c>
      <c r="D13" s="10" t="s">
        <v>49</v>
      </c>
      <c r="E13" s="10" t="s">
        <v>52</v>
      </c>
      <c r="F13" s="13" t="s">
        <v>53</v>
      </c>
      <c r="G13" s="39" t="s">
        <v>25</v>
      </c>
      <c r="H13" s="39" t="s">
        <v>42</v>
      </c>
      <c r="I13" s="27"/>
      <c r="J13" s="16">
        <v>0.1</v>
      </c>
      <c r="K13" s="16"/>
      <c r="L13" s="16"/>
      <c r="M13" s="17">
        <f t="shared" si="0"/>
        <v>0.1</v>
      </c>
      <c r="N13" s="18"/>
      <c r="O13" s="19">
        <v>0.1</v>
      </c>
      <c r="P13" s="20">
        <f t="shared" si="1"/>
        <v>0</v>
      </c>
      <c r="Q13" s="9" t="s">
        <v>27</v>
      </c>
    </row>
    <row r="14" spans="1:18" x14ac:dyDescent="0.2">
      <c r="A14" s="10" t="s">
        <v>18</v>
      </c>
      <c r="B14" s="11" t="s">
        <v>19</v>
      </c>
      <c r="C14" s="10" t="s">
        <v>20</v>
      </c>
      <c r="D14" s="42" t="s">
        <v>54</v>
      </c>
      <c r="E14" s="43" t="s">
        <v>22</v>
      </c>
      <c r="F14" s="13" t="s">
        <v>55</v>
      </c>
      <c r="G14" s="39" t="s">
        <v>56</v>
      </c>
      <c r="H14" s="39" t="s">
        <v>26</v>
      </c>
      <c r="I14" s="27"/>
      <c r="J14" s="16"/>
      <c r="K14" s="16">
        <v>0.05</v>
      </c>
      <c r="L14" s="16"/>
      <c r="M14" s="17">
        <f t="shared" si="0"/>
        <v>0.05</v>
      </c>
      <c r="N14" s="18"/>
      <c r="O14" s="19"/>
      <c r="P14" s="20"/>
      <c r="Q14" s="9"/>
    </row>
    <row r="15" spans="1:18" x14ac:dyDescent="0.2">
      <c r="A15" s="10" t="s">
        <v>18</v>
      </c>
      <c r="B15" s="11" t="s">
        <v>19</v>
      </c>
      <c r="C15" s="10" t="s">
        <v>20</v>
      </c>
      <c r="D15" s="12" t="s">
        <v>57</v>
      </c>
      <c r="E15" s="40" t="s">
        <v>22</v>
      </c>
      <c r="F15" s="13" t="s">
        <v>58</v>
      </c>
      <c r="G15" s="14" t="s">
        <v>59</v>
      </c>
      <c r="H15" s="14" t="s">
        <v>8</v>
      </c>
      <c r="I15" s="27">
        <v>0.35</v>
      </c>
      <c r="J15" s="16"/>
      <c r="K15" s="16"/>
      <c r="L15" s="16"/>
      <c r="M15" s="17">
        <f t="shared" si="0"/>
        <v>0.35</v>
      </c>
      <c r="N15" s="18"/>
      <c r="O15" s="19">
        <v>0.41633333333333333</v>
      </c>
      <c r="P15" s="20">
        <f t="shared" ref="P15:P26" si="2">M15-O15</f>
        <v>-6.6333333333333355E-2</v>
      </c>
    </row>
    <row r="16" spans="1:18" x14ac:dyDescent="0.2">
      <c r="A16" s="10" t="s">
        <v>18</v>
      </c>
      <c r="B16" s="11" t="s">
        <v>19</v>
      </c>
      <c r="C16" s="10" t="s">
        <v>20</v>
      </c>
      <c r="D16" s="44" t="s">
        <v>57</v>
      </c>
      <c r="E16" s="45" t="s">
        <v>22</v>
      </c>
      <c r="F16" s="13" t="s">
        <v>58</v>
      </c>
      <c r="G16" s="14" t="s">
        <v>59</v>
      </c>
      <c r="H16" s="14" t="s">
        <v>26</v>
      </c>
      <c r="I16" s="27"/>
      <c r="J16" s="16"/>
      <c r="K16" s="16">
        <v>0.15</v>
      </c>
      <c r="L16" s="16"/>
      <c r="M16" s="17">
        <f t="shared" si="0"/>
        <v>0.15</v>
      </c>
      <c r="N16" s="18"/>
      <c r="O16" s="19">
        <v>0.41633333333333333</v>
      </c>
      <c r="P16" s="20">
        <f t="shared" si="2"/>
        <v>-0.26633333333333331</v>
      </c>
    </row>
    <row r="17" spans="1:19" x14ac:dyDescent="0.2">
      <c r="A17" s="10" t="s">
        <v>18</v>
      </c>
      <c r="B17" s="11" t="s">
        <v>19</v>
      </c>
      <c r="C17" s="10" t="s">
        <v>20</v>
      </c>
      <c r="D17" s="10" t="s">
        <v>57</v>
      </c>
      <c r="E17" s="10" t="s">
        <v>22</v>
      </c>
      <c r="F17" s="13" t="s">
        <v>60</v>
      </c>
      <c r="G17" s="14" t="s">
        <v>61</v>
      </c>
      <c r="H17" s="14" t="s">
        <v>8</v>
      </c>
      <c r="I17" s="27">
        <v>0.25</v>
      </c>
      <c r="J17" s="16"/>
      <c r="K17" s="16"/>
      <c r="L17" s="16"/>
      <c r="M17" s="17">
        <f t="shared" si="0"/>
        <v>0.25</v>
      </c>
      <c r="N17" s="18"/>
      <c r="O17" s="19">
        <v>0.41666666666666663</v>
      </c>
      <c r="P17" s="20">
        <f t="shared" si="2"/>
        <v>-0.16666666666666663</v>
      </c>
    </row>
    <row r="18" spans="1:19" x14ac:dyDescent="0.2">
      <c r="A18" s="10" t="s">
        <v>18</v>
      </c>
      <c r="B18" s="11" t="s">
        <v>19</v>
      </c>
      <c r="C18" s="10" t="s">
        <v>20</v>
      </c>
      <c r="D18" s="10" t="s">
        <v>57</v>
      </c>
      <c r="E18" s="10" t="s">
        <v>22</v>
      </c>
      <c r="F18" s="13" t="s">
        <v>60</v>
      </c>
      <c r="G18" s="14" t="s">
        <v>62</v>
      </c>
      <c r="H18" s="14" t="s">
        <v>8</v>
      </c>
      <c r="I18" s="27">
        <v>0.1</v>
      </c>
      <c r="J18" s="16"/>
      <c r="K18" s="16"/>
      <c r="L18" s="16"/>
      <c r="M18" s="17">
        <f t="shared" si="0"/>
        <v>0.1</v>
      </c>
      <c r="N18" s="18"/>
      <c r="O18" s="19">
        <v>0.41666666666666663</v>
      </c>
      <c r="P18" s="20">
        <f t="shared" si="2"/>
        <v>-0.31666666666666665</v>
      </c>
      <c r="Q18" s="9" t="s">
        <v>63</v>
      </c>
    </row>
    <row r="19" spans="1:19" x14ac:dyDescent="0.2">
      <c r="A19" s="10" t="s">
        <v>18</v>
      </c>
      <c r="B19" s="11" t="s">
        <v>19</v>
      </c>
      <c r="C19" s="10" t="s">
        <v>20</v>
      </c>
      <c r="D19" s="10" t="s">
        <v>57</v>
      </c>
      <c r="E19" s="10" t="s">
        <v>22</v>
      </c>
      <c r="F19" s="13" t="s">
        <v>60</v>
      </c>
      <c r="G19" s="14" t="s">
        <v>35</v>
      </c>
      <c r="H19" s="14" t="s">
        <v>26</v>
      </c>
      <c r="I19" s="27"/>
      <c r="J19" s="16"/>
      <c r="K19" s="16">
        <v>0.2</v>
      </c>
      <c r="L19" s="16"/>
      <c r="M19" s="17">
        <f t="shared" si="0"/>
        <v>0.2</v>
      </c>
      <c r="N19" s="18"/>
      <c r="O19" s="19">
        <v>0.41666666666666663</v>
      </c>
      <c r="P19" s="20">
        <f t="shared" si="2"/>
        <v>-0.21666666666666662</v>
      </c>
      <c r="Q19" s="9" t="s">
        <v>36</v>
      </c>
    </row>
    <row r="20" spans="1:19" x14ac:dyDescent="0.2">
      <c r="A20" s="10" t="s">
        <v>18</v>
      </c>
      <c r="B20" s="11" t="s">
        <v>19</v>
      </c>
      <c r="C20" s="10" t="s">
        <v>20</v>
      </c>
      <c r="D20" s="10" t="s">
        <v>57</v>
      </c>
      <c r="E20" s="10" t="s">
        <v>22</v>
      </c>
      <c r="F20" s="13" t="s">
        <v>64</v>
      </c>
      <c r="G20" s="14" t="s">
        <v>65</v>
      </c>
      <c r="H20" s="14" t="s">
        <v>8</v>
      </c>
      <c r="I20" s="27">
        <f>0.75*0.5</f>
        <v>0.375</v>
      </c>
      <c r="J20" s="16"/>
      <c r="K20" s="16"/>
      <c r="L20" s="16"/>
      <c r="M20" s="17">
        <f t="shared" si="0"/>
        <v>0.375</v>
      </c>
      <c r="N20" s="18"/>
      <c r="O20" s="19">
        <v>0.75</v>
      </c>
      <c r="P20" s="20">
        <f t="shared" si="2"/>
        <v>-0.375</v>
      </c>
      <c r="R20" s="9" t="s">
        <v>66</v>
      </c>
      <c r="S20" s="9"/>
    </row>
    <row r="21" spans="1:19" x14ac:dyDescent="0.2">
      <c r="A21" s="10" t="s">
        <v>18</v>
      </c>
      <c r="B21" s="11" t="s">
        <v>19</v>
      </c>
      <c r="C21" s="10" t="s">
        <v>20</v>
      </c>
      <c r="D21" s="10" t="s">
        <v>57</v>
      </c>
      <c r="E21" s="12" t="s">
        <v>67</v>
      </c>
      <c r="F21" s="13" t="s">
        <v>68</v>
      </c>
      <c r="G21" s="14" t="s">
        <v>69</v>
      </c>
      <c r="H21" s="14" t="s">
        <v>8</v>
      </c>
      <c r="I21" s="27">
        <v>0.5</v>
      </c>
      <c r="J21" s="16"/>
      <c r="K21" s="16"/>
      <c r="L21" s="16"/>
      <c r="M21" s="17">
        <f t="shared" si="0"/>
        <v>0.5</v>
      </c>
      <c r="N21" s="18"/>
      <c r="O21" s="19">
        <v>1</v>
      </c>
      <c r="P21" s="20">
        <f t="shared" si="2"/>
        <v>-0.5</v>
      </c>
    </row>
    <row r="22" spans="1:19" x14ac:dyDescent="0.2">
      <c r="A22" s="10" t="s">
        <v>18</v>
      </c>
      <c r="B22" s="11" t="s">
        <v>19</v>
      </c>
      <c r="C22" s="10" t="s">
        <v>20</v>
      </c>
      <c r="D22" s="10" t="s">
        <v>57</v>
      </c>
      <c r="E22" s="10" t="s">
        <v>67</v>
      </c>
      <c r="F22" s="13" t="s">
        <v>70</v>
      </c>
      <c r="G22" s="14" t="s">
        <v>71</v>
      </c>
      <c r="H22" s="14" t="s">
        <v>8</v>
      </c>
      <c r="I22" s="27">
        <v>0.5</v>
      </c>
      <c r="J22" s="16"/>
      <c r="K22" s="16"/>
      <c r="L22" s="16"/>
      <c r="M22" s="17">
        <f t="shared" si="0"/>
        <v>0.5</v>
      </c>
      <c r="N22" s="18"/>
      <c r="O22" s="19">
        <v>0.5</v>
      </c>
      <c r="P22" s="20">
        <f t="shared" si="2"/>
        <v>0</v>
      </c>
      <c r="R22" s="9" t="s">
        <v>66</v>
      </c>
      <c r="S22" s="9"/>
    </row>
    <row r="23" spans="1:19" x14ac:dyDescent="0.2">
      <c r="A23" s="10" t="s">
        <v>18</v>
      </c>
      <c r="B23" s="11" t="s">
        <v>19</v>
      </c>
      <c r="C23" s="10" t="s">
        <v>20</v>
      </c>
      <c r="D23" s="10" t="s">
        <v>57</v>
      </c>
      <c r="E23" s="12" t="s">
        <v>72</v>
      </c>
      <c r="F23" s="13" t="s">
        <v>73</v>
      </c>
      <c r="G23" s="14" t="s">
        <v>74</v>
      </c>
      <c r="H23" s="14" t="s">
        <v>8</v>
      </c>
      <c r="I23" s="27">
        <v>0.5</v>
      </c>
      <c r="J23" s="16"/>
      <c r="K23" s="16"/>
      <c r="L23" s="16"/>
      <c r="M23" s="17">
        <f t="shared" si="0"/>
        <v>0.5</v>
      </c>
      <c r="N23" s="18"/>
      <c r="O23" s="19">
        <v>0.5</v>
      </c>
      <c r="P23" s="20">
        <f t="shared" si="2"/>
        <v>0</v>
      </c>
    </row>
    <row r="24" spans="1:19" x14ac:dyDescent="0.2">
      <c r="A24" s="10" t="s">
        <v>18</v>
      </c>
      <c r="B24" s="11" t="s">
        <v>19</v>
      </c>
      <c r="C24" s="46" t="s">
        <v>20</v>
      </c>
      <c r="D24" s="47" t="s">
        <v>75</v>
      </c>
      <c r="E24" s="47" t="s">
        <v>76</v>
      </c>
      <c r="F24" s="47" t="s">
        <v>76</v>
      </c>
      <c r="G24" s="48"/>
      <c r="H24" s="49"/>
      <c r="I24" s="50">
        <f>SUM(I2:I23)</f>
        <v>2.9249999999999998</v>
      </c>
      <c r="J24" s="51">
        <f>SUM(J2:J23)</f>
        <v>0.30000000000000004</v>
      </c>
      <c r="K24" s="51">
        <f>SUM(K2:K23)</f>
        <v>1.65</v>
      </c>
      <c r="L24" s="51"/>
      <c r="M24" s="52">
        <f t="shared" si="0"/>
        <v>4.875</v>
      </c>
      <c r="N24" s="18"/>
      <c r="O24" s="53">
        <v>6.9330000000000007</v>
      </c>
      <c r="P24" s="20">
        <f t="shared" si="2"/>
        <v>-2.0580000000000007</v>
      </c>
    </row>
    <row r="25" spans="1:19" x14ac:dyDescent="0.2">
      <c r="A25" s="10" t="s">
        <v>18</v>
      </c>
      <c r="B25" s="11" t="s">
        <v>19</v>
      </c>
      <c r="C25" s="10" t="s">
        <v>77</v>
      </c>
      <c r="D25" s="12" t="s">
        <v>78</v>
      </c>
      <c r="E25" s="12" t="s">
        <v>22</v>
      </c>
      <c r="F25" s="13" t="s">
        <v>79</v>
      </c>
      <c r="G25" s="39" t="s">
        <v>80</v>
      </c>
      <c r="H25" s="39" t="s">
        <v>81</v>
      </c>
      <c r="I25" s="27"/>
      <c r="J25" s="16"/>
      <c r="K25" s="16"/>
      <c r="L25" s="16">
        <v>0.1</v>
      </c>
      <c r="M25" s="17">
        <f t="shared" si="0"/>
        <v>0.1</v>
      </c>
      <c r="N25" s="18"/>
      <c r="O25" s="19">
        <v>0.1</v>
      </c>
      <c r="P25" s="20">
        <f t="shared" si="2"/>
        <v>0</v>
      </c>
      <c r="Q25" s="9" t="s">
        <v>27</v>
      </c>
    </row>
    <row r="26" spans="1:19" x14ac:dyDescent="0.2">
      <c r="A26" s="10" t="s">
        <v>18</v>
      </c>
      <c r="B26" s="11" t="s">
        <v>19</v>
      </c>
      <c r="C26" s="12" t="s">
        <v>77</v>
      </c>
      <c r="D26" s="12" t="s">
        <v>82</v>
      </c>
      <c r="E26" s="12" t="s">
        <v>22</v>
      </c>
      <c r="F26" s="13" t="s">
        <v>83</v>
      </c>
      <c r="G26" s="14" t="s">
        <v>35</v>
      </c>
      <c r="H26" s="39" t="s">
        <v>81</v>
      </c>
      <c r="I26" s="27"/>
      <c r="J26" s="16"/>
      <c r="K26" s="16"/>
      <c r="L26" s="54">
        <v>0.2</v>
      </c>
      <c r="M26" s="17">
        <f t="shared" si="0"/>
        <v>0.2</v>
      </c>
      <c r="N26" s="18"/>
      <c r="O26" s="19">
        <v>0.2</v>
      </c>
      <c r="P26" s="20">
        <f t="shared" si="2"/>
        <v>0</v>
      </c>
      <c r="Q26" s="9" t="s">
        <v>36</v>
      </c>
    </row>
    <row r="27" spans="1:19" x14ac:dyDescent="0.2">
      <c r="A27" s="10" t="s">
        <v>18</v>
      </c>
      <c r="B27" s="11" t="s">
        <v>19</v>
      </c>
      <c r="C27" s="10" t="s">
        <v>77</v>
      </c>
      <c r="D27" s="55" t="s">
        <v>82</v>
      </c>
      <c r="E27" s="12" t="s">
        <v>40</v>
      </c>
      <c r="F27" s="13" t="s">
        <v>84</v>
      </c>
      <c r="G27" s="14" t="s">
        <v>85</v>
      </c>
      <c r="H27" s="39" t="s">
        <v>81</v>
      </c>
      <c r="I27" s="27"/>
      <c r="J27" s="16"/>
      <c r="K27" s="16"/>
      <c r="L27" s="16">
        <v>0.35</v>
      </c>
      <c r="M27" s="17">
        <f t="shared" si="0"/>
        <v>0.35</v>
      </c>
    </row>
    <row r="28" spans="1:19" x14ac:dyDescent="0.2">
      <c r="A28" s="10" t="s">
        <v>18</v>
      </c>
      <c r="B28" s="11" t="s">
        <v>19</v>
      </c>
      <c r="C28" s="10" t="s">
        <v>77</v>
      </c>
      <c r="D28" s="12" t="s">
        <v>86</v>
      </c>
      <c r="E28" s="12" t="s">
        <v>22</v>
      </c>
      <c r="F28" s="13" t="s">
        <v>87</v>
      </c>
      <c r="G28" s="14" t="s">
        <v>88</v>
      </c>
      <c r="H28" s="39" t="s">
        <v>81</v>
      </c>
      <c r="I28" s="27"/>
      <c r="J28" s="16"/>
      <c r="K28" s="16"/>
      <c r="L28" s="16">
        <v>0.1</v>
      </c>
      <c r="M28" s="17">
        <f t="shared" si="0"/>
        <v>0.1</v>
      </c>
      <c r="N28" s="18"/>
      <c r="O28" s="19"/>
      <c r="P28" s="20"/>
      <c r="Q28" s="9"/>
    </row>
    <row r="29" spans="1:19" x14ac:dyDescent="0.2">
      <c r="A29" s="10" t="s">
        <v>18</v>
      </c>
      <c r="B29" s="11" t="s">
        <v>19</v>
      </c>
      <c r="C29" s="10" t="s">
        <v>77</v>
      </c>
      <c r="D29" s="12" t="s">
        <v>89</v>
      </c>
      <c r="E29" s="12" t="s">
        <v>22</v>
      </c>
      <c r="F29" s="13" t="s">
        <v>90</v>
      </c>
      <c r="G29" s="39" t="s">
        <v>25</v>
      </c>
      <c r="H29" s="39" t="s">
        <v>81</v>
      </c>
      <c r="I29" s="27"/>
      <c r="J29" s="16"/>
      <c r="K29" s="16"/>
      <c r="L29" s="16">
        <v>0.1</v>
      </c>
      <c r="M29" s="17">
        <f t="shared" si="0"/>
        <v>0.1</v>
      </c>
      <c r="N29" s="18"/>
      <c r="O29" s="19">
        <v>0.1</v>
      </c>
      <c r="P29" s="20">
        <f t="shared" ref="P29:P40" si="3">M29-O29</f>
        <v>0</v>
      </c>
      <c r="Q29" s="9" t="s">
        <v>27</v>
      </c>
    </row>
    <row r="30" spans="1:19" x14ac:dyDescent="0.2">
      <c r="A30" s="10" t="s">
        <v>18</v>
      </c>
      <c r="B30" s="11" t="s">
        <v>19</v>
      </c>
      <c r="C30" s="10" t="s">
        <v>77</v>
      </c>
      <c r="D30" s="12" t="s">
        <v>91</v>
      </c>
      <c r="E30" s="12" t="s">
        <v>22</v>
      </c>
      <c r="F30" s="13" t="s">
        <v>92</v>
      </c>
      <c r="G30" s="14" t="s">
        <v>35</v>
      </c>
      <c r="H30" s="39" t="s">
        <v>81</v>
      </c>
      <c r="I30" s="27"/>
      <c r="J30" s="16"/>
      <c r="K30" s="16"/>
      <c r="L30" s="16">
        <v>0.2</v>
      </c>
      <c r="M30" s="17">
        <f t="shared" si="0"/>
        <v>0.2</v>
      </c>
      <c r="N30" s="18"/>
      <c r="O30" s="19">
        <v>0.2</v>
      </c>
      <c r="P30" s="20">
        <f t="shared" si="3"/>
        <v>0</v>
      </c>
      <c r="Q30" s="9" t="s">
        <v>36</v>
      </c>
    </row>
    <row r="31" spans="1:19" x14ac:dyDescent="0.2">
      <c r="A31" s="10" t="s">
        <v>18</v>
      </c>
      <c r="B31" s="11" t="s">
        <v>19</v>
      </c>
      <c r="C31" s="10" t="s">
        <v>77</v>
      </c>
      <c r="D31" s="10" t="s">
        <v>91</v>
      </c>
      <c r="E31" s="10" t="s">
        <v>22</v>
      </c>
      <c r="F31" s="21" t="s">
        <v>92</v>
      </c>
      <c r="G31" s="56" t="s">
        <v>88</v>
      </c>
      <c r="H31" s="39" t="s">
        <v>81</v>
      </c>
      <c r="I31" s="23"/>
      <c r="J31" s="24"/>
      <c r="K31" s="24"/>
      <c r="L31" s="24">
        <v>0.05</v>
      </c>
      <c r="M31" s="25">
        <f t="shared" si="0"/>
        <v>0.05</v>
      </c>
      <c r="N31" s="18"/>
      <c r="O31" s="26">
        <v>0.05</v>
      </c>
      <c r="P31" s="20">
        <f t="shared" si="3"/>
        <v>0</v>
      </c>
    </row>
    <row r="32" spans="1:19" x14ac:dyDescent="0.2">
      <c r="A32" s="10" t="s">
        <v>18</v>
      </c>
      <c r="B32" s="11" t="s">
        <v>19</v>
      </c>
      <c r="C32" s="10" t="s">
        <v>77</v>
      </c>
      <c r="D32" s="10" t="s">
        <v>91</v>
      </c>
      <c r="E32" s="10" t="s">
        <v>22</v>
      </c>
      <c r="F32" s="21" t="s">
        <v>93</v>
      </c>
      <c r="G32" s="56" t="s">
        <v>88</v>
      </c>
      <c r="H32" s="39" t="s">
        <v>81</v>
      </c>
      <c r="I32" s="23"/>
      <c r="J32" s="24"/>
      <c r="K32" s="24"/>
      <c r="L32" s="24">
        <v>0.05</v>
      </c>
      <c r="M32" s="25">
        <f t="shared" si="0"/>
        <v>0.05</v>
      </c>
      <c r="N32" s="18"/>
      <c r="O32" s="26">
        <v>0.05</v>
      </c>
      <c r="P32" s="20">
        <f t="shared" si="3"/>
        <v>0</v>
      </c>
    </row>
    <row r="33" spans="1:18" x14ac:dyDescent="0.2">
      <c r="A33" s="10" t="s">
        <v>18</v>
      </c>
      <c r="B33" s="11" t="s">
        <v>19</v>
      </c>
      <c r="C33" s="10" t="s">
        <v>77</v>
      </c>
      <c r="D33" s="10" t="s">
        <v>91</v>
      </c>
      <c r="E33" s="12" t="s">
        <v>22</v>
      </c>
      <c r="F33" s="13" t="s">
        <v>94</v>
      </c>
      <c r="G33" s="14" t="s">
        <v>95</v>
      </c>
      <c r="H33" s="39" t="s">
        <v>81</v>
      </c>
      <c r="I33" s="27"/>
      <c r="J33" s="16"/>
      <c r="K33" s="16"/>
      <c r="L33" s="16">
        <v>0.1</v>
      </c>
      <c r="M33" s="17">
        <f t="shared" si="0"/>
        <v>0.1</v>
      </c>
      <c r="N33" s="18"/>
      <c r="O33" s="19">
        <v>0.1</v>
      </c>
      <c r="P33" s="20">
        <f t="shared" si="3"/>
        <v>0</v>
      </c>
    </row>
    <row r="34" spans="1:18" x14ac:dyDescent="0.2">
      <c r="A34" s="10" t="s">
        <v>18</v>
      </c>
      <c r="B34" s="11" t="s">
        <v>19</v>
      </c>
      <c r="C34" s="10" t="s">
        <v>77</v>
      </c>
      <c r="D34" s="10" t="s">
        <v>91</v>
      </c>
      <c r="E34" s="10" t="s">
        <v>22</v>
      </c>
      <c r="F34" s="21" t="s">
        <v>96</v>
      </c>
      <c r="G34" s="56" t="s">
        <v>97</v>
      </c>
      <c r="H34" s="39" t="s">
        <v>81</v>
      </c>
      <c r="I34" s="23"/>
      <c r="J34" s="24"/>
      <c r="K34" s="24"/>
      <c r="L34" s="24">
        <v>0.1</v>
      </c>
      <c r="M34" s="25">
        <f t="shared" si="0"/>
        <v>0.1</v>
      </c>
      <c r="N34" s="18"/>
      <c r="O34" s="26">
        <v>0.1</v>
      </c>
      <c r="P34" s="20">
        <f t="shared" si="3"/>
        <v>0</v>
      </c>
    </row>
    <row r="35" spans="1:18" x14ac:dyDescent="0.2">
      <c r="A35" s="10" t="s">
        <v>18</v>
      </c>
      <c r="B35" s="11" t="s">
        <v>19</v>
      </c>
      <c r="C35" s="10" t="s">
        <v>77</v>
      </c>
      <c r="D35" s="12" t="s">
        <v>98</v>
      </c>
      <c r="E35" s="12" t="s">
        <v>22</v>
      </c>
      <c r="F35" s="13" t="s">
        <v>99</v>
      </c>
      <c r="G35" s="14" t="s">
        <v>35</v>
      </c>
      <c r="H35" s="39" t="s">
        <v>81</v>
      </c>
      <c r="I35" s="27"/>
      <c r="J35" s="16"/>
      <c r="K35" s="16"/>
      <c r="L35" s="16">
        <v>0.2</v>
      </c>
      <c r="M35" s="17">
        <f t="shared" si="0"/>
        <v>0.2</v>
      </c>
      <c r="N35" s="18"/>
      <c r="O35" s="19">
        <v>0.2</v>
      </c>
      <c r="P35" s="20">
        <f t="shared" si="3"/>
        <v>0</v>
      </c>
      <c r="Q35" s="9" t="s">
        <v>36</v>
      </c>
    </row>
    <row r="36" spans="1:18" x14ac:dyDescent="0.2">
      <c r="A36" s="10" t="s">
        <v>18</v>
      </c>
      <c r="B36" s="11" t="s">
        <v>19</v>
      </c>
      <c r="C36" s="10" t="s">
        <v>77</v>
      </c>
      <c r="D36" s="10" t="s">
        <v>100</v>
      </c>
      <c r="E36" s="10" t="s">
        <v>22</v>
      </c>
      <c r="F36" s="21" t="s">
        <v>101</v>
      </c>
      <c r="G36" s="22" t="s">
        <v>102</v>
      </c>
      <c r="H36" s="39" t="s">
        <v>81</v>
      </c>
      <c r="I36" s="23"/>
      <c r="J36" s="24"/>
      <c r="K36" s="24"/>
      <c r="L36" s="24">
        <v>0.4</v>
      </c>
      <c r="M36" s="25">
        <f t="shared" si="0"/>
        <v>0.4</v>
      </c>
      <c r="N36" s="18"/>
      <c r="O36" s="26">
        <v>0.4</v>
      </c>
      <c r="P36" s="20">
        <f t="shared" si="3"/>
        <v>0</v>
      </c>
      <c r="Q36" s="9" t="s">
        <v>103</v>
      </c>
    </row>
    <row r="37" spans="1:18" x14ac:dyDescent="0.2">
      <c r="A37" s="10" t="s">
        <v>18</v>
      </c>
      <c r="B37" s="11" t="s">
        <v>19</v>
      </c>
      <c r="C37" s="10" t="s">
        <v>77</v>
      </c>
      <c r="D37" s="10" t="s">
        <v>100</v>
      </c>
      <c r="E37" s="10" t="s">
        <v>22</v>
      </c>
      <c r="F37" s="21" t="s">
        <v>104</v>
      </c>
      <c r="G37" s="56" t="s">
        <v>44</v>
      </c>
      <c r="H37" s="39" t="s">
        <v>81</v>
      </c>
      <c r="I37" s="23"/>
      <c r="J37" s="24"/>
      <c r="K37" s="24"/>
      <c r="L37" s="24">
        <v>0.1</v>
      </c>
      <c r="M37" s="25">
        <f t="shared" si="0"/>
        <v>0.1</v>
      </c>
      <c r="N37" s="18"/>
      <c r="O37" s="26">
        <v>0.1</v>
      </c>
      <c r="P37" s="20">
        <f t="shared" si="3"/>
        <v>0</v>
      </c>
      <c r="Q37" s="28" t="s">
        <v>45</v>
      </c>
    </row>
    <row r="38" spans="1:18" x14ac:dyDescent="0.2">
      <c r="A38" s="10" t="s">
        <v>18</v>
      </c>
      <c r="B38" s="11" t="s">
        <v>19</v>
      </c>
      <c r="C38" s="10" t="s">
        <v>77</v>
      </c>
      <c r="D38" s="12" t="s">
        <v>105</v>
      </c>
      <c r="E38" s="12" t="s">
        <v>22</v>
      </c>
      <c r="F38" s="13" t="s">
        <v>106</v>
      </c>
      <c r="G38" s="14" t="s">
        <v>35</v>
      </c>
      <c r="H38" s="39" t="s">
        <v>81</v>
      </c>
      <c r="I38" s="27"/>
      <c r="J38" s="16"/>
      <c r="K38" s="16"/>
      <c r="L38" s="16">
        <v>0.2</v>
      </c>
      <c r="M38" s="17">
        <f t="shared" si="0"/>
        <v>0.2</v>
      </c>
      <c r="N38" s="18"/>
      <c r="O38" s="19">
        <v>0.2</v>
      </c>
      <c r="P38" s="20">
        <f t="shared" si="3"/>
        <v>0</v>
      </c>
      <c r="Q38" s="9" t="s">
        <v>36</v>
      </c>
    </row>
    <row r="39" spans="1:18" x14ac:dyDescent="0.2">
      <c r="A39" s="10" t="s">
        <v>18</v>
      </c>
      <c r="B39" s="11" t="s">
        <v>19</v>
      </c>
      <c r="C39" s="10" t="s">
        <v>77</v>
      </c>
      <c r="D39" s="12" t="s">
        <v>107</v>
      </c>
      <c r="E39" s="12" t="s">
        <v>22</v>
      </c>
      <c r="F39" s="13" t="s">
        <v>108</v>
      </c>
      <c r="G39" s="14" t="s">
        <v>44</v>
      </c>
      <c r="H39" s="39" t="s">
        <v>81</v>
      </c>
      <c r="I39" s="27"/>
      <c r="J39" s="16"/>
      <c r="K39" s="16"/>
      <c r="L39" s="16">
        <v>0.1</v>
      </c>
      <c r="M39" s="17">
        <f t="shared" si="0"/>
        <v>0.1</v>
      </c>
      <c r="N39" s="18"/>
      <c r="O39" s="19">
        <v>0.1</v>
      </c>
      <c r="P39" s="20">
        <f t="shared" si="3"/>
        <v>0</v>
      </c>
      <c r="Q39" s="28" t="s">
        <v>45</v>
      </c>
    </row>
    <row r="40" spans="1:18" x14ac:dyDescent="0.2">
      <c r="A40" s="10" t="s">
        <v>18</v>
      </c>
      <c r="B40" s="11" t="s">
        <v>19</v>
      </c>
      <c r="C40" s="10" t="s">
        <v>77</v>
      </c>
      <c r="D40" s="12" t="s">
        <v>109</v>
      </c>
      <c r="E40" s="12" t="s">
        <v>22</v>
      </c>
      <c r="F40" s="13" t="s">
        <v>110</v>
      </c>
      <c r="G40" s="14" t="s">
        <v>35</v>
      </c>
      <c r="H40" s="39" t="s">
        <v>81</v>
      </c>
      <c r="I40" s="27"/>
      <c r="J40" s="16"/>
      <c r="K40" s="16"/>
      <c r="L40" s="54">
        <v>0.2</v>
      </c>
      <c r="M40" s="17">
        <f t="shared" si="0"/>
        <v>0.2</v>
      </c>
      <c r="N40" s="18"/>
      <c r="O40" s="19">
        <v>0.2</v>
      </c>
      <c r="P40" s="20">
        <f t="shared" si="3"/>
        <v>0</v>
      </c>
      <c r="Q40" s="9" t="s">
        <v>36</v>
      </c>
    </row>
    <row r="41" spans="1:18" x14ac:dyDescent="0.2">
      <c r="A41" s="10" t="s">
        <v>18</v>
      </c>
      <c r="B41" s="11" t="s">
        <v>19</v>
      </c>
      <c r="C41" s="10" t="s">
        <v>77</v>
      </c>
      <c r="D41" s="12" t="s">
        <v>111</v>
      </c>
      <c r="E41" s="12" t="s">
        <v>22</v>
      </c>
      <c r="F41" s="13" t="s">
        <v>112</v>
      </c>
      <c r="G41" s="14" t="s">
        <v>113</v>
      </c>
      <c r="H41" s="39" t="s">
        <v>81</v>
      </c>
      <c r="I41" s="27"/>
      <c r="J41" s="16"/>
      <c r="K41" s="16"/>
      <c r="L41" s="54">
        <v>0.25</v>
      </c>
      <c r="M41" s="17">
        <f t="shared" si="0"/>
        <v>0.25</v>
      </c>
      <c r="N41" s="18"/>
      <c r="O41" s="19"/>
      <c r="P41" s="20"/>
      <c r="Q41" s="57" t="s">
        <v>114</v>
      </c>
      <c r="R41" s="9"/>
    </row>
    <row r="42" spans="1:18" x14ac:dyDescent="0.2">
      <c r="A42" s="10" t="s">
        <v>18</v>
      </c>
      <c r="B42" s="11" t="s">
        <v>19</v>
      </c>
      <c r="C42" s="10" t="s">
        <v>77</v>
      </c>
      <c r="D42" s="12" t="s">
        <v>115</v>
      </c>
      <c r="E42" s="12" t="s">
        <v>22</v>
      </c>
      <c r="F42" s="13" t="s">
        <v>116</v>
      </c>
      <c r="G42" s="39" t="s">
        <v>25</v>
      </c>
      <c r="H42" s="39" t="s">
        <v>81</v>
      </c>
      <c r="I42" s="27"/>
      <c r="J42" s="16"/>
      <c r="K42" s="16"/>
      <c r="L42" s="16">
        <v>0.1</v>
      </c>
      <c r="M42" s="17">
        <f t="shared" si="0"/>
        <v>0.1</v>
      </c>
      <c r="N42" s="18"/>
      <c r="O42" s="19">
        <v>0.1</v>
      </c>
      <c r="P42" s="20">
        <f t="shared" ref="P42:P58" si="4">M42-O42</f>
        <v>0</v>
      </c>
      <c r="Q42" s="9" t="s">
        <v>27</v>
      </c>
    </row>
    <row r="43" spans="1:18" x14ac:dyDescent="0.2">
      <c r="A43" s="10" t="s">
        <v>18</v>
      </c>
      <c r="B43" s="11" t="s">
        <v>19</v>
      </c>
      <c r="C43" s="46" t="s">
        <v>77</v>
      </c>
      <c r="D43" s="47" t="s">
        <v>117</v>
      </c>
      <c r="E43" s="47" t="s">
        <v>76</v>
      </c>
      <c r="F43" s="47" t="s">
        <v>76</v>
      </c>
      <c r="G43" s="48"/>
      <c r="H43" s="49"/>
      <c r="I43" s="50"/>
      <c r="J43" s="51"/>
      <c r="K43" s="51"/>
      <c r="L43" s="51">
        <f>SUM(L25:L42)</f>
        <v>2.9000000000000008</v>
      </c>
      <c r="M43" s="52">
        <f t="shared" si="0"/>
        <v>2.9000000000000008</v>
      </c>
      <c r="N43" s="18"/>
      <c r="O43" s="53">
        <v>2.5000000000000004</v>
      </c>
      <c r="P43" s="20">
        <f t="shared" si="4"/>
        <v>0.40000000000000036</v>
      </c>
    </row>
    <row r="44" spans="1:18" x14ac:dyDescent="0.2">
      <c r="A44" s="10" t="s">
        <v>18</v>
      </c>
      <c r="B44" s="58" t="s">
        <v>19</v>
      </c>
      <c r="C44" s="59" t="s">
        <v>118</v>
      </c>
      <c r="D44" s="59" t="s">
        <v>76</v>
      </c>
      <c r="E44" s="59" t="s">
        <v>76</v>
      </c>
      <c r="F44" s="59" t="s">
        <v>76</v>
      </c>
      <c r="G44" s="60"/>
      <c r="H44" s="61"/>
      <c r="I44" s="62">
        <f>I24</f>
        <v>2.9249999999999998</v>
      </c>
      <c r="J44" s="63">
        <f>J24</f>
        <v>0.30000000000000004</v>
      </c>
      <c r="K44" s="63">
        <f>K24</f>
        <v>1.65</v>
      </c>
      <c r="L44" s="63">
        <f>L43</f>
        <v>2.9000000000000008</v>
      </c>
      <c r="M44" s="64">
        <f t="shared" si="0"/>
        <v>7.7750000000000004</v>
      </c>
      <c r="N44" s="18"/>
      <c r="O44" s="65">
        <v>9.4330000000000016</v>
      </c>
      <c r="P44" s="20">
        <f t="shared" si="4"/>
        <v>-1.6580000000000013</v>
      </c>
    </row>
    <row r="45" spans="1:18" ht="16.5" customHeight="1" x14ac:dyDescent="0.2">
      <c r="A45" s="10" t="s">
        <v>18</v>
      </c>
      <c r="B45" s="14" t="s">
        <v>119</v>
      </c>
      <c r="C45" s="12" t="s">
        <v>20</v>
      </c>
      <c r="D45" s="12" t="s">
        <v>120</v>
      </c>
      <c r="E45" s="12" t="s">
        <v>22</v>
      </c>
      <c r="F45" s="13" t="s">
        <v>121</v>
      </c>
      <c r="G45" s="14" t="s">
        <v>122</v>
      </c>
      <c r="H45" s="14" t="s">
        <v>26</v>
      </c>
      <c r="I45" s="27"/>
      <c r="J45" s="16"/>
      <c r="K45" s="16">
        <v>0.1</v>
      </c>
      <c r="L45" s="16"/>
      <c r="M45" s="17">
        <f t="shared" si="0"/>
        <v>0.1</v>
      </c>
      <c r="N45" s="18"/>
      <c r="O45" s="19">
        <v>0.1</v>
      </c>
      <c r="P45" s="20">
        <f t="shared" si="4"/>
        <v>0</v>
      </c>
    </row>
    <row r="46" spans="1:18" ht="25.5" x14ac:dyDescent="0.2">
      <c r="A46" s="10" t="s">
        <v>18</v>
      </c>
      <c r="B46" s="11" t="s">
        <v>119</v>
      </c>
      <c r="C46" s="10" t="s">
        <v>20</v>
      </c>
      <c r="D46" s="12" t="s">
        <v>33</v>
      </c>
      <c r="E46" s="12" t="s">
        <v>22</v>
      </c>
      <c r="F46" s="13" t="s">
        <v>34</v>
      </c>
      <c r="G46" s="14" t="s">
        <v>123</v>
      </c>
      <c r="H46" s="14" t="s">
        <v>26</v>
      </c>
      <c r="I46" s="27"/>
      <c r="J46" s="16"/>
      <c r="K46" s="16">
        <v>0.25</v>
      </c>
      <c r="L46" s="16"/>
      <c r="M46" s="17">
        <f>SUM(I46:L46)</f>
        <v>0.25</v>
      </c>
      <c r="N46" s="18"/>
      <c r="O46" s="19">
        <v>0.25</v>
      </c>
      <c r="P46" s="20">
        <f>M46-O46</f>
        <v>0</v>
      </c>
    </row>
    <row r="47" spans="1:18" ht="16.5" customHeight="1" x14ac:dyDescent="0.2">
      <c r="A47" s="10" t="s">
        <v>18</v>
      </c>
      <c r="B47" s="11" t="s">
        <v>119</v>
      </c>
      <c r="C47" s="10" t="s">
        <v>20</v>
      </c>
      <c r="D47" s="12" t="s">
        <v>49</v>
      </c>
      <c r="E47" s="12" t="s">
        <v>22</v>
      </c>
      <c r="F47" s="13" t="s">
        <v>124</v>
      </c>
      <c r="G47" s="14" t="s">
        <v>125</v>
      </c>
      <c r="H47" s="14" t="s">
        <v>26</v>
      </c>
      <c r="I47" s="27"/>
      <c r="J47" s="16"/>
      <c r="K47" s="16">
        <v>0.2</v>
      </c>
      <c r="L47" s="16"/>
      <c r="M47" s="17">
        <f t="shared" si="0"/>
        <v>0.2</v>
      </c>
      <c r="N47" s="18"/>
      <c r="O47" s="19">
        <v>0.2</v>
      </c>
      <c r="P47" s="20">
        <f t="shared" si="4"/>
        <v>0</v>
      </c>
    </row>
    <row r="48" spans="1:18" ht="45" customHeight="1" x14ac:dyDescent="0.2">
      <c r="A48" s="10" t="s">
        <v>18</v>
      </c>
      <c r="B48" s="11" t="s">
        <v>119</v>
      </c>
      <c r="C48" s="10" t="s">
        <v>20</v>
      </c>
      <c r="D48" s="66" t="s">
        <v>57</v>
      </c>
      <c r="E48" s="40" t="s">
        <v>40</v>
      </c>
      <c r="F48" s="67" t="s">
        <v>126</v>
      </c>
      <c r="G48" s="34" t="s">
        <v>127</v>
      </c>
      <c r="H48" s="14" t="s">
        <v>8</v>
      </c>
      <c r="I48" s="27">
        <v>0.25</v>
      </c>
      <c r="J48" s="16"/>
      <c r="K48" s="16"/>
      <c r="L48" s="16"/>
      <c r="M48" s="17">
        <f t="shared" si="0"/>
        <v>0.25</v>
      </c>
      <c r="N48" s="18" t="s">
        <v>128</v>
      </c>
      <c r="O48" s="19">
        <v>0.25</v>
      </c>
      <c r="P48" s="20">
        <f t="shared" si="4"/>
        <v>0</v>
      </c>
    </row>
    <row r="49" spans="1:19" ht="42" customHeight="1" x14ac:dyDescent="0.2">
      <c r="A49" s="10" t="s">
        <v>18</v>
      </c>
      <c r="B49" s="11" t="s">
        <v>119</v>
      </c>
      <c r="C49" s="10" t="s">
        <v>20</v>
      </c>
      <c r="D49" s="68" t="s">
        <v>57</v>
      </c>
      <c r="E49" s="68" t="s">
        <v>40</v>
      </c>
      <c r="F49" s="69" t="s">
        <v>126</v>
      </c>
      <c r="G49" s="70" t="s">
        <v>129</v>
      </c>
      <c r="H49" s="71" t="s">
        <v>8</v>
      </c>
      <c r="I49" s="72">
        <v>0.25</v>
      </c>
      <c r="J49" s="73"/>
      <c r="K49" s="73"/>
      <c r="L49" s="73"/>
      <c r="M49" s="74">
        <f t="shared" si="0"/>
        <v>0.25</v>
      </c>
      <c r="N49" s="18" t="s">
        <v>128</v>
      </c>
      <c r="O49" s="19">
        <v>0.25</v>
      </c>
      <c r="P49" s="20">
        <f t="shared" si="4"/>
        <v>0</v>
      </c>
    </row>
    <row r="50" spans="1:19" ht="38.25" x14ac:dyDescent="0.2">
      <c r="A50" s="10" t="s">
        <v>18</v>
      </c>
      <c r="B50" s="11" t="s">
        <v>119</v>
      </c>
      <c r="C50" s="10" t="s">
        <v>20</v>
      </c>
      <c r="D50" s="10" t="s">
        <v>57</v>
      </c>
      <c r="E50" s="10" t="s">
        <v>130</v>
      </c>
      <c r="F50" s="75" t="s">
        <v>131</v>
      </c>
      <c r="G50" s="76" t="s">
        <v>132</v>
      </c>
      <c r="H50" s="56" t="s">
        <v>8</v>
      </c>
      <c r="I50" s="23">
        <v>0.8</v>
      </c>
      <c r="J50" s="24"/>
      <c r="K50" s="24"/>
      <c r="L50" s="24"/>
      <c r="M50" s="25">
        <f t="shared" si="0"/>
        <v>0.8</v>
      </c>
      <c r="N50" s="18"/>
      <c r="O50" s="26">
        <v>0.45</v>
      </c>
      <c r="P50" s="20">
        <f t="shared" si="4"/>
        <v>0.35000000000000003</v>
      </c>
      <c r="R50" s="9" t="s">
        <v>133</v>
      </c>
    </row>
    <row r="51" spans="1:19" ht="38.25" x14ac:dyDescent="0.2">
      <c r="A51" s="10" t="s">
        <v>18</v>
      </c>
      <c r="B51" s="11" t="s">
        <v>119</v>
      </c>
      <c r="C51" s="10" t="s">
        <v>20</v>
      </c>
      <c r="D51" s="10" t="s">
        <v>57</v>
      </c>
      <c r="E51" s="10" t="s">
        <v>130</v>
      </c>
      <c r="F51" s="13" t="s">
        <v>134</v>
      </c>
      <c r="G51" s="34" t="s">
        <v>135</v>
      </c>
      <c r="H51" s="14" t="s">
        <v>8</v>
      </c>
      <c r="I51" s="27">
        <v>0.15</v>
      </c>
      <c r="J51" s="16"/>
      <c r="K51" s="16"/>
      <c r="L51" s="16"/>
      <c r="M51" s="17">
        <f t="shared" si="0"/>
        <v>0.15</v>
      </c>
      <c r="N51" s="18"/>
      <c r="O51" s="19">
        <v>0.15</v>
      </c>
      <c r="P51" s="20">
        <f t="shared" si="4"/>
        <v>0</v>
      </c>
      <c r="Q51" s="77"/>
      <c r="R51" s="9" t="s">
        <v>133</v>
      </c>
    </row>
    <row r="52" spans="1:19" ht="51" x14ac:dyDescent="0.2">
      <c r="A52" s="10" t="s">
        <v>18</v>
      </c>
      <c r="B52" s="11" t="s">
        <v>119</v>
      </c>
      <c r="C52" s="10" t="s">
        <v>20</v>
      </c>
      <c r="D52" s="10" t="s">
        <v>57</v>
      </c>
      <c r="E52" s="10" t="s">
        <v>130</v>
      </c>
      <c r="F52" s="21" t="s">
        <v>134</v>
      </c>
      <c r="G52" s="76" t="s">
        <v>136</v>
      </c>
      <c r="H52" s="56" t="s">
        <v>8</v>
      </c>
      <c r="I52" s="23">
        <v>0.75</v>
      </c>
      <c r="J52" s="24"/>
      <c r="K52" s="24"/>
      <c r="L52" s="24"/>
      <c r="M52" s="25">
        <f t="shared" si="0"/>
        <v>0.75</v>
      </c>
      <c r="N52" s="18"/>
      <c r="O52" s="26">
        <v>0.15</v>
      </c>
      <c r="P52" s="20">
        <f t="shared" si="4"/>
        <v>0.6</v>
      </c>
      <c r="Q52" s="77"/>
      <c r="R52" s="9" t="s">
        <v>133</v>
      </c>
    </row>
    <row r="53" spans="1:19" ht="37.5" customHeight="1" x14ac:dyDescent="0.2">
      <c r="A53" s="10" t="s">
        <v>18</v>
      </c>
      <c r="B53" s="11" t="s">
        <v>119</v>
      </c>
      <c r="C53" s="10" t="s">
        <v>20</v>
      </c>
      <c r="D53" s="10" t="s">
        <v>57</v>
      </c>
      <c r="E53" s="12" t="s">
        <v>67</v>
      </c>
      <c r="F53" s="13" t="s">
        <v>137</v>
      </c>
      <c r="G53" s="34" t="s">
        <v>138</v>
      </c>
      <c r="H53" s="14" t="s">
        <v>8</v>
      </c>
      <c r="I53" s="27">
        <v>0.55000000000000004</v>
      </c>
      <c r="J53" s="16"/>
      <c r="K53" s="16"/>
      <c r="L53" s="16"/>
      <c r="M53" s="17">
        <f t="shared" si="0"/>
        <v>0.55000000000000004</v>
      </c>
      <c r="N53" s="18"/>
      <c r="O53" s="19">
        <v>0.1</v>
      </c>
      <c r="P53" s="20">
        <f t="shared" si="4"/>
        <v>0.45000000000000007</v>
      </c>
      <c r="R53" s="9" t="s">
        <v>139</v>
      </c>
      <c r="S53" s="9"/>
    </row>
    <row r="54" spans="1:19" ht="16.5" customHeight="1" x14ac:dyDescent="0.2">
      <c r="A54" s="10" t="s">
        <v>18</v>
      </c>
      <c r="B54" s="11" t="s">
        <v>119</v>
      </c>
      <c r="C54" s="46" t="s">
        <v>20</v>
      </c>
      <c r="D54" s="47" t="s">
        <v>75</v>
      </c>
      <c r="E54" s="47" t="s">
        <v>76</v>
      </c>
      <c r="F54" s="47" t="s">
        <v>76</v>
      </c>
      <c r="G54" s="48"/>
      <c r="H54" s="49"/>
      <c r="I54" s="50">
        <f>SUM(I45:I53)</f>
        <v>2.75</v>
      </c>
      <c r="J54" s="51">
        <f>SUM(J45:J53)</f>
        <v>0</v>
      </c>
      <c r="K54" s="51">
        <f>SUM(K45:K53)</f>
        <v>0.55000000000000004</v>
      </c>
      <c r="L54" s="51"/>
      <c r="M54" s="52">
        <f t="shared" si="0"/>
        <v>3.3</v>
      </c>
      <c r="N54" s="18"/>
      <c r="O54" s="53">
        <v>1.9</v>
      </c>
      <c r="P54" s="20">
        <f t="shared" si="4"/>
        <v>1.4</v>
      </c>
    </row>
    <row r="55" spans="1:19" ht="16.5" customHeight="1" x14ac:dyDescent="0.2">
      <c r="A55" s="10" t="s">
        <v>18</v>
      </c>
      <c r="B55" s="11" t="s">
        <v>119</v>
      </c>
      <c r="C55" s="12" t="s">
        <v>77</v>
      </c>
      <c r="D55" s="12" t="s">
        <v>82</v>
      </c>
      <c r="E55" s="12" t="s">
        <v>22</v>
      </c>
      <c r="F55" s="13" t="s">
        <v>140</v>
      </c>
      <c r="G55" s="34" t="s">
        <v>141</v>
      </c>
      <c r="H55" s="39" t="s">
        <v>81</v>
      </c>
      <c r="I55" s="27"/>
      <c r="J55" s="16"/>
      <c r="K55" s="16"/>
      <c r="L55" s="16">
        <v>0.1</v>
      </c>
      <c r="M55" s="17">
        <f t="shared" si="0"/>
        <v>0.1</v>
      </c>
      <c r="N55" s="18"/>
      <c r="O55" s="19">
        <v>0.1</v>
      </c>
      <c r="P55" s="20">
        <f t="shared" si="4"/>
        <v>0</v>
      </c>
    </row>
    <row r="56" spans="1:19" ht="16.5" customHeight="1" x14ac:dyDescent="0.2">
      <c r="A56" s="10" t="s">
        <v>18</v>
      </c>
      <c r="B56" s="11" t="s">
        <v>119</v>
      </c>
      <c r="C56" s="12" t="s">
        <v>77</v>
      </c>
      <c r="D56" s="12" t="s">
        <v>82</v>
      </c>
      <c r="E56" s="12" t="s">
        <v>52</v>
      </c>
      <c r="F56" s="13" t="s">
        <v>142</v>
      </c>
      <c r="G56" s="14" t="s">
        <v>141</v>
      </c>
      <c r="H56" s="39" t="s">
        <v>81</v>
      </c>
      <c r="I56" s="27"/>
      <c r="J56" s="16"/>
      <c r="K56" s="16"/>
      <c r="L56" s="16">
        <v>0.1</v>
      </c>
      <c r="M56" s="17">
        <f t="shared" si="0"/>
        <v>0.1</v>
      </c>
      <c r="N56" s="18"/>
      <c r="O56" s="19">
        <v>0.1</v>
      </c>
      <c r="P56" s="20">
        <f t="shared" si="4"/>
        <v>0</v>
      </c>
    </row>
    <row r="57" spans="1:19" ht="16.5" customHeight="1" x14ac:dyDescent="0.2">
      <c r="A57" s="10" t="s">
        <v>18</v>
      </c>
      <c r="B57" s="11" t="s">
        <v>119</v>
      </c>
      <c r="C57" s="12" t="s">
        <v>77</v>
      </c>
      <c r="D57" s="12" t="s">
        <v>78</v>
      </c>
      <c r="E57" s="12" t="s">
        <v>22</v>
      </c>
      <c r="F57" s="13" t="s">
        <v>79</v>
      </c>
      <c r="G57" s="14" t="s">
        <v>123</v>
      </c>
      <c r="H57" s="39" t="s">
        <v>81</v>
      </c>
      <c r="I57" s="27"/>
      <c r="J57" s="16"/>
      <c r="K57" s="16"/>
      <c r="L57" s="16">
        <v>0.1</v>
      </c>
      <c r="M57" s="17">
        <f t="shared" si="0"/>
        <v>0.1</v>
      </c>
      <c r="N57" s="18"/>
      <c r="O57" s="19">
        <v>0.1</v>
      </c>
      <c r="P57" s="20">
        <f t="shared" si="4"/>
        <v>0</v>
      </c>
    </row>
    <row r="58" spans="1:19" ht="16.5" customHeight="1" x14ac:dyDescent="0.2">
      <c r="A58" s="10" t="s">
        <v>18</v>
      </c>
      <c r="B58" s="11" t="s">
        <v>119</v>
      </c>
      <c r="C58" s="10" t="s">
        <v>77</v>
      </c>
      <c r="D58" s="12" t="s">
        <v>109</v>
      </c>
      <c r="E58" s="12" t="s">
        <v>143</v>
      </c>
      <c r="F58" s="13" t="s">
        <v>144</v>
      </c>
      <c r="G58" s="14" t="s">
        <v>145</v>
      </c>
      <c r="H58" s="39" t="s">
        <v>81</v>
      </c>
      <c r="I58" s="27"/>
      <c r="J58" s="16"/>
      <c r="K58" s="16"/>
      <c r="L58" s="16">
        <v>0.2</v>
      </c>
      <c r="M58" s="17">
        <f t="shared" si="0"/>
        <v>0.2</v>
      </c>
      <c r="N58" s="18"/>
      <c r="O58" s="19">
        <v>0.1</v>
      </c>
      <c r="P58" s="20">
        <f t="shared" si="4"/>
        <v>0.1</v>
      </c>
    </row>
    <row r="59" spans="1:19" ht="16.5" customHeight="1" x14ac:dyDescent="0.2">
      <c r="A59" s="10" t="s">
        <v>18</v>
      </c>
      <c r="B59" s="11" t="s">
        <v>119</v>
      </c>
      <c r="C59" s="10" t="s">
        <v>77</v>
      </c>
      <c r="D59" s="55" t="s">
        <v>109</v>
      </c>
      <c r="E59" s="12" t="s">
        <v>143</v>
      </c>
      <c r="F59" s="13" t="s">
        <v>146</v>
      </c>
      <c r="G59" s="14" t="s">
        <v>141</v>
      </c>
      <c r="H59" s="39" t="s">
        <v>81</v>
      </c>
      <c r="I59" s="27"/>
      <c r="J59" s="16"/>
      <c r="K59" s="16"/>
      <c r="L59" s="16">
        <v>0.1</v>
      </c>
      <c r="M59" s="17">
        <f t="shared" si="0"/>
        <v>0.1</v>
      </c>
      <c r="N59" s="18"/>
      <c r="O59" s="19"/>
      <c r="P59" s="20"/>
    </row>
    <row r="60" spans="1:19" ht="16.5" customHeight="1" x14ac:dyDescent="0.2">
      <c r="A60" s="10" t="s">
        <v>18</v>
      </c>
      <c r="B60" s="11" t="s">
        <v>119</v>
      </c>
      <c r="C60" s="10" t="s">
        <v>77</v>
      </c>
      <c r="D60" s="12" t="s">
        <v>98</v>
      </c>
      <c r="E60" s="12" t="s">
        <v>22</v>
      </c>
      <c r="F60" s="13" t="s">
        <v>99</v>
      </c>
      <c r="G60" s="34" t="s">
        <v>147</v>
      </c>
      <c r="H60" s="39" t="s">
        <v>81</v>
      </c>
      <c r="I60" s="27"/>
      <c r="J60" s="16"/>
      <c r="K60" s="16"/>
      <c r="L60" s="16">
        <v>0.1</v>
      </c>
      <c r="M60" s="17">
        <f t="shared" si="0"/>
        <v>0.1</v>
      </c>
      <c r="N60" s="18"/>
      <c r="O60" s="19">
        <v>0.1</v>
      </c>
      <c r="P60" s="20">
        <f t="shared" ref="P60:P75" si="5">M60-O60</f>
        <v>0</v>
      </c>
    </row>
    <row r="61" spans="1:19" ht="16.5" customHeight="1" x14ac:dyDescent="0.2">
      <c r="A61" s="10" t="s">
        <v>18</v>
      </c>
      <c r="B61" s="11" t="s">
        <v>119</v>
      </c>
      <c r="C61" s="10" t="s">
        <v>77</v>
      </c>
      <c r="D61" s="12" t="s">
        <v>98</v>
      </c>
      <c r="E61" s="12" t="s">
        <v>52</v>
      </c>
      <c r="F61" s="13" t="str">
        <f>UPPER("O’Murchadha, Aongus")</f>
        <v>O’MURCHADHA, AONGUS</v>
      </c>
      <c r="G61" s="14" t="s">
        <v>147</v>
      </c>
      <c r="H61" s="39" t="s">
        <v>81</v>
      </c>
      <c r="I61" s="27"/>
      <c r="J61" s="16"/>
      <c r="K61" s="16"/>
      <c r="L61" s="16">
        <v>0.1</v>
      </c>
      <c r="M61" s="17">
        <f t="shared" si="0"/>
        <v>0.1</v>
      </c>
      <c r="N61" s="18"/>
      <c r="O61" s="19">
        <v>0.1</v>
      </c>
      <c r="P61" s="20">
        <f t="shared" si="5"/>
        <v>0</v>
      </c>
    </row>
    <row r="62" spans="1:19" ht="16.5" customHeight="1" x14ac:dyDescent="0.2">
      <c r="A62" s="10" t="s">
        <v>18</v>
      </c>
      <c r="B62" s="11" t="s">
        <v>119</v>
      </c>
      <c r="C62" s="10" t="s">
        <v>77</v>
      </c>
      <c r="D62" s="12" t="s">
        <v>98</v>
      </c>
      <c r="E62" s="12" t="s">
        <v>143</v>
      </c>
      <c r="F62" s="13" t="s">
        <v>148</v>
      </c>
      <c r="G62" s="14" t="s">
        <v>147</v>
      </c>
      <c r="H62" s="39" t="s">
        <v>81</v>
      </c>
      <c r="I62" s="27"/>
      <c r="J62" s="16"/>
      <c r="K62" s="16"/>
      <c r="L62" s="16">
        <v>0.25</v>
      </c>
      <c r="M62" s="17">
        <f t="shared" si="0"/>
        <v>0.25</v>
      </c>
      <c r="N62" s="18"/>
      <c r="O62" s="19">
        <v>0.1</v>
      </c>
      <c r="P62" s="20">
        <f t="shared" si="5"/>
        <v>0.15</v>
      </c>
    </row>
    <row r="63" spans="1:19" ht="16.5" customHeight="1" x14ac:dyDescent="0.2">
      <c r="A63" s="10" t="s">
        <v>18</v>
      </c>
      <c r="B63" s="11" t="s">
        <v>119</v>
      </c>
      <c r="C63" s="10" t="s">
        <v>77</v>
      </c>
      <c r="D63" s="12" t="s">
        <v>149</v>
      </c>
      <c r="E63" s="12" t="s">
        <v>40</v>
      </c>
      <c r="F63" s="13" t="s">
        <v>150</v>
      </c>
      <c r="G63" s="14" t="s">
        <v>141</v>
      </c>
      <c r="H63" s="39" t="s">
        <v>81</v>
      </c>
      <c r="I63" s="27"/>
      <c r="J63" s="16"/>
      <c r="K63" s="16"/>
      <c r="L63" s="16">
        <v>0.05</v>
      </c>
      <c r="M63" s="17">
        <f t="shared" si="0"/>
        <v>0.05</v>
      </c>
      <c r="N63" s="18"/>
      <c r="O63" s="19">
        <v>0.05</v>
      </c>
      <c r="P63" s="20">
        <f t="shared" si="5"/>
        <v>0</v>
      </c>
    </row>
    <row r="64" spans="1:19" ht="16.5" customHeight="1" x14ac:dyDescent="0.2">
      <c r="A64" s="10" t="s">
        <v>18</v>
      </c>
      <c r="B64" s="11" t="s">
        <v>119</v>
      </c>
      <c r="C64" s="10" t="s">
        <v>77</v>
      </c>
      <c r="D64" s="10" t="s">
        <v>149</v>
      </c>
      <c r="E64" s="12" t="s">
        <v>143</v>
      </c>
      <c r="F64" s="13" t="s">
        <v>151</v>
      </c>
      <c r="G64" s="14" t="s">
        <v>141</v>
      </c>
      <c r="H64" s="39" t="s">
        <v>81</v>
      </c>
      <c r="I64" s="27"/>
      <c r="J64" s="16"/>
      <c r="K64" s="16"/>
      <c r="L64" s="16">
        <v>0.05</v>
      </c>
      <c r="M64" s="17">
        <f t="shared" si="0"/>
        <v>0.05</v>
      </c>
      <c r="N64" s="18"/>
      <c r="O64" s="19">
        <v>0.05</v>
      </c>
      <c r="P64" s="20">
        <f t="shared" si="5"/>
        <v>0</v>
      </c>
    </row>
    <row r="65" spans="1:18" ht="16.5" customHeight="1" x14ac:dyDescent="0.2">
      <c r="A65" s="10" t="s">
        <v>18</v>
      </c>
      <c r="B65" s="11" t="s">
        <v>119</v>
      </c>
      <c r="C65" s="46" t="s">
        <v>77</v>
      </c>
      <c r="D65" s="47" t="s">
        <v>117</v>
      </c>
      <c r="E65" s="47" t="s">
        <v>76</v>
      </c>
      <c r="F65" s="47" t="s">
        <v>76</v>
      </c>
      <c r="G65" s="48"/>
      <c r="H65" s="49"/>
      <c r="I65" s="50"/>
      <c r="J65" s="51"/>
      <c r="K65" s="51"/>
      <c r="L65" s="51">
        <f>SUM(L55:L64)</f>
        <v>1.1499999999999999</v>
      </c>
      <c r="M65" s="52">
        <f t="shared" si="0"/>
        <v>1.1499999999999999</v>
      </c>
      <c r="N65" s="18"/>
      <c r="O65" s="53">
        <v>1</v>
      </c>
      <c r="P65" s="20">
        <f t="shared" si="5"/>
        <v>0.14999999999999991</v>
      </c>
    </row>
    <row r="66" spans="1:18" ht="25.5" x14ac:dyDescent="0.2">
      <c r="A66" s="10" t="s">
        <v>18</v>
      </c>
      <c r="B66" s="58" t="s">
        <v>119</v>
      </c>
      <c r="C66" s="59" t="s">
        <v>118</v>
      </c>
      <c r="D66" s="59" t="s">
        <v>76</v>
      </c>
      <c r="E66" s="59" t="s">
        <v>76</v>
      </c>
      <c r="F66" s="59" t="s">
        <v>76</v>
      </c>
      <c r="G66" s="60"/>
      <c r="H66" s="61"/>
      <c r="I66" s="62">
        <f>I54</f>
        <v>2.75</v>
      </c>
      <c r="J66" s="63">
        <f>J54</f>
        <v>0</v>
      </c>
      <c r="K66" s="63">
        <f>K54</f>
        <v>0.55000000000000004</v>
      </c>
      <c r="L66" s="63">
        <f>L65</f>
        <v>1.1499999999999999</v>
      </c>
      <c r="M66" s="64">
        <f t="shared" ref="M66:M129" si="6">SUM(I66:L66)</f>
        <v>4.4499999999999993</v>
      </c>
      <c r="N66" s="18"/>
      <c r="O66" s="65">
        <v>2.9</v>
      </c>
      <c r="P66" s="20">
        <f t="shared" si="5"/>
        <v>1.5499999999999994</v>
      </c>
    </row>
    <row r="67" spans="1:18" ht="25.5" x14ac:dyDescent="0.2">
      <c r="A67" s="10" t="s">
        <v>18</v>
      </c>
      <c r="B67" s="14" t="s">
        <v>152</v>
      </c>
      <c r="C67" s="12" t="s">
        <v>20</v>
      </c>
      <c r="D67" s="12" t="s">
        <v>57</v>
      </c>
      <c r="E67" s="12" t="s">
        <v>67</v>
      </c>
      <c r="F67" s="13" t="s">
        <v>137</v>
      </c>
      <c r="G67" s="34" t="s">
        <v>153</v>
      </c>
      <c r="H67" s="14" t="s">
        <v>8</v>
      </c>
      <c r="I67" s="27">
        <v>0.25</v>
      </c>
      <c r="J67" s="16"/>
      <c r="K67" s="16"/>
      <c r="L67" s="16"/>
      <c r="M67" s="17">
        <f t="shared" si="6"/>
        <v>0.25</v>
      </c>
      <c r="N67" s="18"/>
      <c r="O67" s="19">
        <v>0.25</v>
      </c>
      <c r="P67" s="20">
        <f t="shared" si="5"/>
        <v>0</v>
      </c>
    </row>
    <row r="68" spans="1:18" x14ac:dyDescent="0.2">
      <c r="A68" s="10" t="s">
        <v>18</v>
      </c>
      <c r="B68" s="11" t="s">
        <v>152</v>
      </c>
      <c r="C68" s="46" t="s">
        <v>20</v>
      </c>
      <c r="D68" s="47" t="s">
        <v>75</v>
      </c>
      <c r="E68" s="47" t="s">
        <v>76</v>
      </c>
      <c r="F68" s="47" t="s">
        <v>76</v>
      </c>
      <c r="G68" s="48"/>
      <c r="H68" s="49"/>
      <c r="I68" s="50">
        <f>I67</f>
        <v>0.25</v>
      </c>
      <c r="J68" s="51"/>
      <c r="K68" s="51"/>
      <c r="L68" s="51"/>
      <c r="M68" s="52">
        <f t="shared" si="6"/>
        <v>0.25</v>
      </c>
      <c r="N68" s="18"/>
      <c r="O68" s="53">
        <v>0.25</v>
      </c>
      <c r="P68" s="20">
        <f t="shared" si="5"/>
        <v>0</v>
      </c>
    </row>
    <row r="69" spans="1:18" x14ac:dyDescent="0.2">
      <c r="A69" s="10" t="s">
        <v>18</v>
      </c>
      <c r="B69" s="58" t="s">
        <v>152</v>
      </c>
      <c r="C69" s="59" t="s">
        <v>118</v>
      </c>
      <c r="D69" s="59" t="s">
        <v>76</v>
      </c>
      <c r="E69" s="59" t="s">
        <v>76</v>
      </c>
      <c r="F69" s="59" t="s">
        <v>76</v>
      </c>
      <c r="G69" s="60"/>
      <c r="H69" s="61"/>
      <c r="I69" s="62">
        <f>I68</f>
        <v>0.25</v>
      </c>
      <c r="J69" s="63"/>
      <c r="K69" s="63"/>
      <c r="L69" s="63"/>
      <c r="M69" s="64">
        <f t="shared" si="6"/>
        <v>0.25</v>
      </c>
      <c r="N69" s="18"/>
      <c r="O69" s="65">
        <v>0.25</v>
      </c>
      <c r="P69" s="20">
        <f t="shared" si="5"/>
        <v>0</v>
      </c>
    </row>
    <row r="70" spans="1:18" x14ac:dyDescent="0.2">
      <c r="A70" s="10" t="s">
        <v>18</v>
      </c>
      <c r="B70" s="14" t="s">
        <v>154</v>
      </c>
      <c r="C70" s="12" t="s">
        <v>20</v>
      </c>
      <c r="D70" s="12" t="s">
        <v>155</v>
      </c>
      <c r="E70" s="12" t="s">
        <v>52</v>
      </c>
      <c r="F70" s="13" t="s">
        <v>156</v>
      </c>
      <c r="G70" s="14" t="s">
        <v>157</v>
      </c>
      <c r="H70" s="14" t="s">
        <v>26</v>
      </c>
      <c r="I70" s="27"/>
      <c r="J70" s="16"/>
      <c r="K70" s="16">
        <v>0.05</v>
      </c>
      <c r="L70" s="16"/>
      <c r="M70" s="17">
        <f t="shared" si="6"/>
        <v>0.05</v>
      </c>
      <c r="N70" s="18"/>
      <c r="O70" s="19">
        <v>0.05</v>
      </c>
      <c r="P70" s="20">
        <f t="shared" si="5"/>
        <v>0</v>
      </c>
    </row>
    <row r="71" spans="1:18" x14ac:dyDescent="0.2">
      <c r="A71" s="10" t="s">
        <v>18</v>
      </c>
      <c r="B71" s="11" t="s">
        <v>154</v>
      </c>
      <c r="C71" s="10" t="s">
        <v>20</v>
      </c>
      <c r="D71" s="12" t="s">
        <v>33</v>
      </c>
      <c r="E71" s="12" t="s">
        <v>22</v>
      </c>
      <c r="F71" s="13" t="s">
        <v>34</v>
      </c>
      <c r="G71" s="14" t="s">
        <v>157</v>
      </c>
      <c r="H71" s="14" t="s">
        <v>26</v>
      </c>
      <c r="I71" s="27"/>
      <c r="J71" s="16"/>
      <c r="K71" s="16">
        <v>0.05</v>
      </c>
      <c r="L71" s="16"/>
      <c r="M71" s="17">
        <f t="shared" si="6"/>
        <v>0.05</v>
      </c>
      <c r="N71" s="18"/>
      <c r="O71" s="19">
        <v>0.05</v>
      </c>
      <c r="P71" s="20">
        <f t="shared" si="5"/>
        <v>0</v>
      </c>
    </row>
    <row r="72" spans="1:18" x14ac:dyDescent="0.2">
      <c r="A72" s="10" t="s">
        <v>18</v>
      </c>
      <c r="B72" s="11" t="s">
        <v>154</v>
      </c>
      <c r="C72" s="10" t="s">
        <v>20</v>
      </c>
      <c r="D72" s="10" t="s">
        <v>33</v>
      </c>
      <c r="E72" s="10" t="s">
        <v>22</v>
      </c>
      <c r="F72" s="13" t="s">
        <v>37</v>
      </c>
      <c r="G72" s="14" t="s">
        <v>157</v>
      </c>
      <c r="H72" s="14" t="s">
        <v>26</v>
      </c>
      <c r="I72" s="27"/>
      <c r="J72" s="16"/>
      <c r="K72" s="16">
        <v>0.05</v>
      </c>
      <c r="L72" s="16"/>
      <c r="M72" s="17">
        <f t="shared" si="6"/>
        <v>0.05</v>
      </c>
      <c r="N72" s="18"/>
      <c r="O72" s="19">
        <v>0.05</v>
      </c>
      <c r="P72" s="20">
        <f t="shared" si="5"/>
        <v>0</v>
      </c>
    </row>
    <row r="73" spans="1:18" x14ac:dyDescent="0.2">
      <c r="A73" s="10" t="s">
        <v>18</v>
      </c>
      <c r="B73" s="11" t="s">
        <v>154</v>
      </c>
      <c r="C73" s="10" t="s">
        <v>20</v>
      </c>
      <c r="D73" s="12" t="s">
        <v>39</v>
      </c>
      <c r="E73" s="12" t="s">
        <v>22</v>
      </c>
      <c r="F73" s="13" t="s">
        <v>158</v>
      </c>
      <c r="G73" s="14" t="s">
        <v>157</v>
      </c>
      <c r="H73" s="14" t="s">
        <v>26</v>
      </c>
      <c r="I73" s="27"/>
      <c r="J73" s="16"/>
      <c r="K73" s="16">
        <v>0.1</v>
      </c>
      <c r="L73" s="16"/>
      <c r="M73" s="17">
        <f>SUM(I73:L73)</f>
        <v>0.1</v>
      </c>
      <c r="N73" s="18"/>
      <c r="O73" s="19">
        <v>0.1</v>
      </c>
      <c r="P73" s="20">
        <f>M73-O73</f>
        <v>0</v>
      </c>
    </row>
    <row r="74" spans="1:18" x14ac:dyDescent="0.2">
      <c r="A74" s="10" t="s">
        <v>18</v>
      </c>
      <c r="B74" s="11" t="s">
        <v>154</v>
      </c>
      <c r="C74" s="10" t="s">
        <v>20</v>
      </c>
      <c r="D74" s="12" t="s">
        <v>49</v>
      </c>
      <c r="E74" s="12" t="s">
        <v>22</v>
      </c>
      <c r="F74" s="13" t="s">
        <v>159</v>
      </c>
      <c r="G74" s="14" t="s">
        <v>157</v>
      </c>
      <c r="H74" s="14" t="s">
        <v>26</v>
      </c>
      <c r="I74" s="27"/>
      <c r="J74" s="16"/>
      <c r="K74" s="16">
        <v>0.1</v>
      </c>
      <c r="L74" s="16"/>
      <c r="M74" s="17">
        <f t="shared" si="6"/>
        <v>0.1</v>
      </c>
      <c r="N74" s="18"/>
      <c r="O74" s="19">
        <v>0.1</v>
      </c>
      <c r="P74" s="20">
        <f t="shared" si="5"/>
        <v>0</v>
      </c>
    </row>
    <row r="75" spans="1:18" x14ac:dyDescent="0.2">
      <c r="A75" s="10" t="s">
        <v>18</v>
      </c>
      <c r="B75" s="11" t="s">
        <v>154</v>
      </c>
      <c r="C75" s="10" t="s">
        <v>20</v>
      </c>
      <c r="D75" s="78" t="s">
        <v>57</v>
      </c>
      <c r="E75" s="29" t="s">
        <v>72</v>
      </c>
      <c r="F75" s="13" t="s">
        <v>160</v>
      </c>
      <c r="G75" s="14" t="s">
        <v>161</v>
      </c>
      <c r="H75" s="14" t="s">
        <v>8</v>
      </c>
      <c r="I75" s="27">
        <v>0.25</v>
      </c>
      <c r="J75" s="16"/>
      <c r="K75" s="16"/>
      <c r="L75" s="16"/>
      <c r="M75" s="17">
        <f t="shared" si="6"/>
        <v>0.25</v>
      </c>
      <c r="N75" s="18"/>
      <c r="O75" s="19">
        <v>0.75</v>
      </c>
      <c r="P75" s="20">
        <f t="shared" si="5"/>
        <v>-0.5</v>
      </c>
      <c r="R75" s="9" t="s">
        <v>162</v>
      </c>
    </row>
    <row r="76" spans="1:18" x14ac:dyDescent="0.2">
      <c r="A76" s="10" t="s">
        <v>18</v>
      </c>
      <c r="B76" s="11" t="s">
        <v>154</v>
      </c>
      <c r="C76" s="10" t="s">
        <v>20</v>
      </c>
      <c r="D76" s="78" t="s">
        <v>57</v>
      </c>
      <c r="E76" s="29" t="s">
        <v>72</v>
      </c>
      <c r="F76" s="13" t="s">
        <v>163</v>
      </c>
      <c r="G76" s="14" t="s">
        <v>157</v>
      </c>
      <c r="H76" s="14" t="s">
        <v>8</v>
      </c>
      <c r="I76" s="27">
        <v>0.125</v>
      </c>
      <c r="J76" s="16"/>
      <c r="K76" s="16"/>
      <c r="L76" s="16"/>
      <c r="M76" s="17">
        <f t="shared" si="6"/>
        <v>0.125</v>
      </c>
      <c r="N76" s="18"/>
      <c r="O76" s="19"/>
      <c r="P76" s="20"/>
      <c r="R76" s="9"/>
    </row>
    <row r="77" spans="1:18" x14ac:dyDescent="0.2">
      <c r="A77" s="10" t="s">
        <v>18</v>
      </c>
      <c r="B77" s="11" t="s">
        <v>154</v>
      </c>
      <c r="C77" s="10" t="s">
        <v>20</v>
      </c>
      <c r="D77" s="78" t="s">
        <v>57</v>
      </c>
      <c r="E77" s="29" t="s">
        <v>72</v>
      </c>
      <c r="F77" s="13" t="s">
        <v>164</v>
      </c>
      <c r="G77" s="14" t="s">
        <v>161</v>
      </c>
      <c r="H77" s="14" t="s">
        <v>8</v>
      </c>
      <c r="I77" s="27">
        <v>0.75</v>
      </c>
      <c r="J77" s="16"/>
      <c r="K77" s="16"/>
      <c r="L77" s="16"/>
      <c r="M77" s="17">
        <f t="shared" si="6"/>
        <v>0.75</v>
      </c>
      <c r="N77" s="18"/>
      <c r="O77" s="19">
        <v>0.75</v>
      </c>
      <c r="P77" s="20">
        <f t="shared" ref="P77:P89" si="7">M77-O77</f>
        <v>0</v>
      </c>
      <c r="R77" s="9" t="s">
        <v>165</v>
      </c>
    </row>
    <row r="78" spans="1:18" ht="25.5" x14ac:dyDescent="0.2">
      <c r="A78" s="10" t="s">
        <v>18</v>
      </c>
      <c r="B78" s="11" t="s">
        <v>154</v>
      </c>
      <c r="C78" s="10" t="s">
        <v>20</v>
      </c>
      <c r="D78" s="12" t="s">
        <v>28</v>
      </c>
      <c r="E78" s="12" t="s">
        <v>22</v>
      </c>
      <c r="F78" s="13" t="s">
        <v>29</v>
      </c>
      <c r="G78" s="14" t="s">
        <v>166</v>
      </c>
      <c r="H78" s="14" t="s">
        <v>8</v>
      </c>
      <c r="I78" s="27">
        <v>0.1</v>
      </c>
      <c r="J78" s="16"/>
      <c r="K78" s="16"/>
      <c r="L78" s="16"/>
      <c r="M78" s="17">
        <f t="shared" si="6"/>
        <v>0.1</v>
      </c>
      <c r="N78" s="18"/>
      <c r="O78" s="19">
        <v>0.1</v>
      </c>
      <c r="P78" s="20">
        <f t="shared" si="7"/>
        <v>0</v>
      </c>
    </row>
    <row r="79" spans="1:18" x14ac:dyDescent="0.2">
      <c r="A79" s="10" t="s">
        <v>18</v>
      </c>
      <c r="B79" s="11" t="s">
        <v>154</v>
      </c>
      <c r="C79" s="10" t="s">
        <v>20</v>
      </c>
      <c r="D79" s="10" t="s">
        <v>28</v>
      </c>
      <c r="E79" s="12" t="s">
        <v>72</v>
      </c>
      <c r="F79" s="13" t="s">
        <v>167</v>
      </c>
      <c r="G79" s="14" t="s">
        <v>168</v>
      </c>
      <c r="H79" s="14" t="s">
        <v>8</v>
      </c>
      <c r="I79" s="27">
        <v>0.1</v>
      </c>
      <c r="J79" s="16"/>
      <c r="K79" s="16"/>
      <c r="L79" s="16"/>
      <c r="M79" s="17">
        <f t="shared" si="6"/>
        <v>0.1</v>
      </c>
      <c r="N79" s="18"/>
      <c r="O79" s="19">
        <v>0.1</v>
      </c>
      <c r="P79" s="20">
        <f t="shared" si="7"/>
        <v>0</v>
      </c>
    </row>
    <row r="80" spans="1:18" x14ac:dyDescent="0.2">
      <c r="A80" s="10" t="s">
        <v>18</v>
      </c>
      <c r="B80" s="11" t="s">
        <v>154</v>
      </c>
      <c r="C80" s="46" t="s">
        <v>20</v>
      </c>
      <c r="D80" s="47" t="s">
        <v>75</v>
      </c>
      <c r="E80" s="47" t="s">
        <v>76</v>
      </c>
      <c r="F80" s="47" t="s">
        <v>76</v>
      </c>
      <c r="G80" s="48"/>
      <c r="H80" s="49"/>
      <c r="I80" s="50">
        <f>SUM(I70:I79)</f>
        <v>1.3250000000000002</v>
      </c>
      <c r="J80" s="51">
        <f>SUM(J70:J79)</f>
        <v>0</v>
      </c>
      <c r="K80" s="51">
        <f>SUM(K70:K79)</f>
        <v>0.35</v>
      </c>
      <c r="L80" s="51"/>
      <c r="M80" s="52">
        <f t="shared" si="6"/>
        <v>1.6750000000000003</v>
      </c>
      <c r="N80" s="18"/>
      <c r="O80" s="53">
        <v>1.2</v>
      </c>
      <c r="P80" s="20">
        <f t="shared" si="7"/>
        <v>0.47500000000000031</v>
      </c>
    </row>
    <row r="81" spans="1:16" x14ac:dyDescent="0.2">
      <c r="A81" s="10" t="s">
        <v>18</v>
      </c>
      <c r="B81" s="58" t="s">
        <v>154</v>
      </c>
      <c r="C81" s="59" t="s">
        <v>118</v>
      </c>
      <c r="D81" s="59" t="s">
        <v>76</v>
      </c>
      <c r="E81" s="59" t="s">
        <v>76</v>
      </c>
      <c r="F81" s="59" t="s">
        <v>76</v>
      </c>
      <c r="G81" s="60"/>
      <c r="H81" s="61"/>
      <c r="I81" s="62">
        <f>I80</f>
        <v>1.3250000000000002</v>
      </c>
      <c r="J81" s="63">
        <f>J80</f>
        <v>0</v>
      </c>
      <c r="K81" s="63">
        <f>K80</f>
        <v>0.35</v>
      </c>
      <c r="L81" s="63"/>
      <c r="M81" s="64">
        <f t="shared" si="6"/>
        <v>1.6750000000000003</v>
      </c>
      <c r="N81" s="18"/>
      <c r="O81" s="65">
        <v>1.2</v>
      </c>
      <c r="P81" s="20">
        <f t="shared" si="7"/>
        <v>0.47500000000000031</v>
      </c>
    </row>
    <row r="82" spans="1:16" x14ac:dyDescent="0.2">
      <c r="A82" s="10" t="s">
        <v>18</v>
      </c>
      <c r="B82" s="11" t="s">
        <v>154</v>
      </c>
      <c r="C82" s="10" t="s">
        <v>77</v>
      </c>
      <c r="D82" s="10" t="s">
        <v>100</v>
      </c>
      <c r="E82" s="10" t="s">
        <v>22</v>
      </c>
      <c r="F82" s="13" t="s">
        <v>104</v>
      </c>
      <c r="G82" s="14" t="s">
        <v>157</v>
      </c>
      <c r="H82" s="39" t="s">
        <v>81</v>
      </c>
      <c r="I82" s="27"/>
      <c r="J82" s="16"/>
      <c r="K82" s="16"/>
      <c r="L82" s="16">
        <v>0.05</v>
      </c>
      <c r="M82" s="17">
        <f>SUM(I82:L82)</f>
        <v>0.05</v>
      </c>
      <c r="N82" s="18"/>
      <c r="O82" s="19">
        <v>0.05</v>
      </c>
      <c r="P82" s="20">
        <f>M82-O82</f>
        <v>0</v>
      </c>
    </row>
    <row r="83" spans="1:16" x14ac:dyDescent="0.2">
      <c r="A83" s="10" t="s">
        <v>18</v>
      </c>
      <c r="B83" s="11" t="s">
        <v>154</v>
      </c>
      <c r="C83" s="10" t="s">
        <v>77</v>
      </c>
      <c r="D83" s="12" t="s">
        <v>100</v>
      </c>
      <c r="E83" s="12" t="s">
        <v>22</v>
      </c>
      <c r="F83" s="13" t="s">
        <v>101</v>
      </c>
      <c r="G83" s="14" t="s">
        <v>157</v>
      </c>
      <c r="H83" s="39" t="s">
        <v>81</v>
      </c>
      <c r="I83" s="27"/>
      <c r="J83" s="16"/>
      <c r="K83" s="16"/>
      <c r="L83" s="16">
        <v>0.05</v>
      </c>
      <c r="M83" s="17">
        <f>SUM(I83:L83)</f>
        <v>0.05</v>
      </c>
      <c r="N83" s="18"/>
      <c r="O83" s="19">
        <v>0.05</v>
      </c>
      <c r="P83" s="20">
        <f>M83-O83</f>
        <v>0</v>
      </c>
    </row>
    <row r="84" spans="1:16" x14ac:dyDescent="0.2">
      <c r="A84" s="10" t="s">
        <v>18</v>
      </c>
      <c r="B84" s="11" t="s">
        <v>154</v>
      </c>
      <c r="C84" s="46" t="s">
        <v>77</v>
      </c>
      <c r="D84" s="47" t="s">
        <v>117</v>
      </c>
      <c r="E84" s="47"/>
      <c r="F84" s="47"/>
      <c r="G84" s="48"/>
      <c r="H84" s="49"/>
      <c r="I84" s="50"/>
      <c r="J84" s="51"/>
      <c r="K84" s="51"/>
      <c r="L84" s="51">
        <f>SUM(L82:L83)</f>
        <v>0.1</v>
      </c>
      <c r="M84" s="52">
        <f>SUM(I84:L84)</f>
        <v>0.1</v>
      </c>
      <c r="N84" s="18"/>
      <c r="O84" s="53"/>
      <c r="P84" s="20"/>
    </row>
    <row r="85" spans="1:16" x14ac:dyDescent="0.2">
      <c r="A85" s="10" t="s">
        <v>18</v>
      </c>
      <c r="B85" s="58" t="s">
        <v>154</v>
      </c>
      <c r="C85" s="59" t="s">
        <v>118</v>
      </c>
      <c r="D85" s="59" t="s">
        <v>76</v>
      </c>
      <c r="E85" s="59" t="s">
        <v>76</v>
      </c>
      <c r="F85" s="59" t="s">
        <v>76</v>
      </c>
      <c r="G85" s="60"/>
      <c r="H85" s="61"/>
      <c r="I85" s="62">
        <f>I80</f>
        <v>1.3250000000000002</v>
      </c>
      <c r="J85" s="63">
        <f>J80</f>
        <v>0</v>
      </c>
      <c r="K85" s="63">
        <f>K80</f>
        <v>0.35</v>
      </c>
      <c r="L85" s="63">
        <f>L84</f>
        <v>0.1</v>
      </c>
      <c r="M85" s="64">
        <f>SUM(I85:L85)</f>
        <v>1.7750000000000004</v>
      </c>
      <c r="N85" s="18"/>
      <c r="O85" s="65">
        <v>1.1000000000000001</v>
      </c>
      <c r="P85" s="20">
        <f>M85-O85</f>
        <v>0.67500000000000027</v>
      </c>
    </row>
    <row r="86" spans="1:16" ht="15" x14ac:dyDescent="0.25">
      <c r="A86" s="79" t="s">
        <v>18</v>
      </c>
      <c r="B86" s="80" t="s">
        <v>169</v>
      </c>
      <c r="C86" s="81" t="s">
        <v>76</v>
      </c>
      <c r="D86" s="81" t="s">
        <v>76</v>
      </c>
      <c r="E86" s="81" t="s">
        <v>76</v>
      </c>
      <c r="F86" s="81" t="s">
        <v>76</v>
      </c>
      <c r="G86" s="80"/>
      <c r="H86" s="82"/>
      <c r="I86" s="83">
        <f>SUMIF($C$2:$C$81,"WBS L3 Total",I$2:I$81)</f>
        <v>7.25</v>
      </c>
      <c r="J86" s="84">
        <f>SUMIF($C$2:$C$81,"WBS L3 Total",J$2:J$81)</f>
        <v>0.30000000000000004</v>
      </c>
      <c r="K86" s="84">
        <f>SUMIF($C$2:$C$81,"WBS L3 Total",K$2:K$81)</f>
        <v>2.5500000000000003</v>
      </c>
      <c r="L86" s="84">
        <f>SUMIF($C$2:$C$85,"WBS L3 Total",L$2:L$85)</f>
        <v>4.1500000000000004</v>
      </c>
      <c r="M86" s="85">
        <f t="shared" si="6"/>
        <v>14.25</v>
      </c>
      <c r="N86" s="86"/>
      <c r="O86" s="87">
        <v>13.782999999999999</v>
      </c>
      <c r="P86" s="20">
        <f t="shared" si="7"/>
        <v>0.46700000000000053</v>
      </c>
    </row>
    <row r="87" spans="1:16" ht="22.5" customHeight="1" x14ac:dyDescent="0.2">
      <c r="A87" s="12" t="s">
        <v>170</v>
      </c>
      <c r="B87" s="14" t="s">
        <v>170</v>
      </c>
      <c r="C87" s="12" t="s">
        <v>20</v>
      </c>
      <c r="D87" s="12" t="s">
        <v>21</v>
      </c>
      <c r="E87" s="12" t="s">
        <v>22</v>
      </c>
      <c r="F87" s="13" t="s">
        <v>171</v>
      </c>
      <c r="G87" s="14" t="s">
        <v>172</v>
      </c>
      <c r="H87" s="14" t="s">
        <v>26</v>
      </c>
      <c r="I87" s="27"/>
      <c r="J87" s="16"/>
      <c r="K87" s="16">
        <v>0.1</v>
      </c>
      <c r="L87" s="16"/>
      <c r="M87" s="17">
        <f t="shared" si="6"/>
        <v>0.1</v>
      </c>
      <c r="N87" s="18"/>
      <c r="O87" s="19">
        <v>0.1</v>
      </c>
      <c r="P87" s="20">
        <f t="shared" si="7"/>
        <v>0</v>
      </c>
    </row>
    <row r="88" spans="1:16" ht="25.5" x14ac:dyDescent="0.2">
      <c r="A88" s="10" t="s">
        <v>170</v>
      </c>
      <c r="B88" s="11" t="s">
        <v>173</v>
      </c>
      <c r="C88" s="10" t="s">
        <v>20</v>
      </c>
      <c r="D88" s="12" t="s">
        <v>57</v>
      </c>
      <c r="E88" s="12" t="s">
        <v>40</v>
      </c>
      <c r="F88" s="13" t="s">
        <v>174</v>
      </c>
      <c r="G88" s="14" t="s">
        <v>175</v>
      </c>
      <c r="H88" s="14" t="s">
        <v>8</v>
      </c>
      <c r="I88" s="27">
        <v>0.75</v>
      </c>
      <c r="J88" s="16"/>
      <c r="K88" s="16"/>
      <c r="L88" s="16"/>
      <c r="M88" s="17">
        <f t="shared" si="6"/>
        <v>0.75</v>
      </c>
      <c r="N88" s="18"/>
      <c r="O88" s="19">
        <v>0.35</v>
      </c>
      <c r="P88" s="20">
        <f t="shared" si="7"/>
        <v>0.4</v>
      </c>
    </row>
    <row r="89" spans="1:16" ht="13.5" customHeight="1" x14ac:dyDescent="0.2">
      <c r="A89" s="10" t="s">
        <v>170</v>
      </c>
      <c r="B89" s="11" t="s">
        <v>170</v>
      </c>
      <c r="C89" s="46" t="s">
        <v>20</v>
      </c>
      <c r="D89" s="47" t="s">
        <v>75</v>
      </c>
      <c r="E89" s="47" t="s">
        <v>76</v>
      </c>
      <c r="F89" s="47" t="s">
        <v>76</v>
      </c>
      <c r="G89" s="48"/>
      <c r="H89" s="49"/>
      <c r="I89" s="50">
        <f>SUM(I87:I88)</f>
        <v>0.75</v>
      </c>
      <c r="J89" s="51">
        <f>SUM(J87:J88)</f>
        <v>0</v>
      </c>
      <c r="K89" s="51">
        <f>SUM(K87:K88)</f>
        <v>0.1</v>
      </c>
      <c r="L89" s="51"/>
      <c r="M89" s="52">
        <f t="shared" si="6"/>
        <v>0.85</v>
      </c>
      <c r="N89" s="18"/>
      <c r="O89" s="53">
        <v>1.1000000000000001</v>
      </c>
      <c r="P89" s="20">
        <f t="shared" si="7"/>
        <v>-0.25000000000000011</v>
      </c>
    </row>
    <row r="90" spans="1:16" ht="25.5" x14ac:dyDescent="0.2">
      <c r="A90" s="10" t="s">
        <v>170</v>
      </c>
      <c r="B90" s="11" t="s">
        <v>170</v>
      </c>
      <c r="C90" s="12" t="s">
        <v>77</v>
      </c>
      <c r="D90" s="12" t="s">
        <v>176</v>
      </c>
      <c r="E90" s="12" t="s">
        <v>143</v>
      </c>
      <c r="F90" s="88" t="s">
        <v>177</v>
      </c>
      <c r="G90" s="14" t="s">
        <v>178</v>
      </c>
      <c r="H90" s="39" t="s">
        <v>81</v>
      </c>
      <c r="I90" s="89"/>
      <c r="J90" s="90"/>
      <c r="K90" s="90"/>
      <c r="L90" s="54">
        <v>0.1</v>
      </c>
      <c r="M90" s="17">
        <f t="shared" si="6"/>
        <v>0.1</v>
      </c>
      <c r="N90" s="18"/>
      <c r="O90" s="53"/>
      <c r="P90" s="20"/>
    </row>
    <row r="91" spans="1:16" ht="25.5" x14ac:dyDescent="0.2">
      <c r="A91" s="10" t="s">
        <v>170</v>
      </c>
      <c r="B91" s="11" t="s">
        <v>170</v>
      </c>
      <c r="C91" s="46" t="s">
        <v>77</v>
      </c>
      <c r="D91" s="47" t="s">
        <v>117</v>
      </c>
      <c r="E91" s="47"/>
      <c r="F91" s="47"/>
      <c r="G91" s="48"/>
      <c r="H91" s="49"/>
      <c r="I91" s="50"/>
      <c r="J91" s="51"/>
      <c r="K91" s="51"/>
      <c r="L91" s="51">
        <f>SUM(L90)</f>
        <v>0.1</v>
      </c>
      <c r="M91" s="52">
        <f t="shared" si="6"/>
        <v>0.1</v>
      </c>
      <c r="N91" s="18"/>
      <c r="O91" s="53"/>
      <c r="P91" s="20"/>
    </row>
    <row r="92" spans="1:16" ht="25.5" x14ac:dyDescent="0.2">
      <c r="A92" s="10" t="s">
        <v>170</v>
      </c>
      <c r="B92" s="58" t="s">
        <v>170</v>
      </c>
      <c r="C92" s="59" t="s">
        <v>118</v>
      </c>
      <c r="D92" s="59" t="s">
        <v>76</v>
      </c>
      <c r="E92" s="59" t="s">
        <v>76</v>
      </c>
      <c r="F92" s="59" t="s">
        <v>76</v>
      </c>
      <c r="G92" s="60"/>
      <c r="H92" s="61"/>
      <c r="I92" s="62">
        <f>I89</f>
        <v>0.75</v>
      </c>
      <c r="J92" s="63">
        <f>J89</f>
        <v>0</v>
      </c>
      <c r="K92" s="63">
        <f>K89</f>
        <v>0.1</v>
      </c>
      <c r="L92" s="63">
        <f>L91</f>
        <v>0.1</v>
      </c>
      <c r="M92" s="64">
        <f t="shared" si="6"/>
        <v>0.95</v>
      </c>
      <c r="N92" s="18"/>
      <c r="O92" s="65">
        <v>1.1000000000000001</v>
      </c>
      <c r="P92" s="20">
        <f t="shared" ref="P92:P110" si="8">M92-O92</f>
        <v>-0.15000000000000013</v>
      </c>
    </row>
    <row r="93" spans="1:16" ht="25.5" x14ac:dyDescent="0.2">
      <c r="A93" s="10" t="s">
        <v>170</v>
      </c>
      <c r="B93" s="14" t="s">
        <v>179</v>
      </c>
      <c r="C93" s="12" t="s">
        <v>20</v>
      </c>
      <c r="D93" s="12" t="s">
        <v>57</v>
      </c>
      <c r="E93" s="12" t="s">
        <v>180</v>
      </c>
      <c r="F93" s="13" t="s">
        <v>181</v>
      </c>
      <c r="G93" s="34" t="s">
        <v>182</v>
      </c>
      <c r="H93" s="14" t="s">
        <v>8</v>
      </c>
      <c r="I93" s="27">
        <v>0.25</v>
      </c>
      <c r="J93" s="16"/>
      <c r="K93" s="16"/>
      <c r="L93" s="16"/>
      <c r="M93" s="17">
        <f t="shared" si="6"/>
        <v>0.25</v>
      </c>
      <c r="N93" s="18"/>
      <c r="O93" s="19">
        <v>0.25</v>
      </c>
      <c r="P93" s="20">
        <f t="shared" si="8"/>
        <v>0</v>
      </c>
    </row>
    <row r="94" spans="1:16" x14ac:dyDescent="0.2">
      <c r="A94" s="10" t="s">
        <v>170</v>
      </c>
      <c r="B94" s="11" t="s">
        <v>179</v>
      </c>
      <c r="C94" s="10" t="s">
        <v>20</v>
      </c>
      <c r="D94" s="10" t="s">
        <v>57</v>
      </c>
      <c r="E94" s="12" t="s">
        <v>183</v>
      </c>
      <c r="F94" s="13" t="s">
        <v>184</v>
      </c>
      <c r="G94" s="14" t="s">
        <v>185</v>
      </c>
      <c r="H94" s="14" t="s">
        <v>8</v>
      </c>
      <c r="I94" s="27">
        <v>3</v>
      </c>
      <c r="J94" s="16"/>
      <c r="K94" s="16"/>
      <c r="L94" s="16"/>
      <c r="M94" s="17">
        <f t="shared" si="6"/>
        <v>3</v>
      </c>
      <c r="N94" s="18"/>
      <c r="O94" s="19">
        <v>3</v>
      </c>
      <c r="P94" s="20">
        <f t="shared" si="8"/>
        <v>0</v>
      </c>
    </row>
    <row r="95" spans="1:16" x14ac:dyDescent="0.2">
      <c r="A95" s="10" t="s">
        <v>170</v>
      </c>
      <c r="B95" s="11" t="s">
        <v>179</v>
      </c>
      <c r="C95" s="46" t="s">
        <v>20</v>
      </c>
      <c r="D95" s="47" t="s">
        <v>75</v>
      </c>
      <c r="E95" s="47" t="s">
        <v>76</v>
      </c>
      <c r="F95" s="47" t="s">
        <v>76</v>
      </c>
      <c r="G95" s="48"/>
      <c r="H95" s="49"/>
      <c r="I95" s="50">
        <f>SUM(I93:I94)</f>
        <v>3.25</v>
      </c>
      <c r="J95" s="51">
        <f>SUM(J93:J94)</f>
        <v>0</v>
      </c>
      <c r="K95" s="51">
        <f>SUM(K93:K94)</f>
        <v>0</v>
      </c>
      <c r="L95" s="51"/>
      <c r="M95" s="52">
        <f t="shared" si="6"/>
        <v>3.25</v>
      </c>
      <c r="N95" s="18"/>
      <c r="O95" s="53">
        <v>3.25</v>
      </c>
      <c r="P95" s="20">
        <f t="shared" si="8"/>
        <v>0</v>
      </c>
    </row>
    <row r="96" spans="1:16" x14ac:dyDescent="0.2">
      <c r="A96" s="10" t="s">
        <v>170</v>
      </c>
      <c r="B96" s="11" t="s">
        <v>179</v>
      </c>
      <c r="C96" s="12" t="s">
        <v>77</v>
      </c>
      <c r="D96" s="12" t="s">
        <v>186</v>
      </c>
      <c r="E96" s="12" t="s">
        <v>143</v>
      </c>
      <c r="F96" s="13" t="s">
        <v>187</v>
      </c>
      <c r="G96" s="14" t="s">
        <v>188</v>
      </c>
      <c r="H96" s="39" t="s">
        <v>81</v>
      </c>
      <c r="I96" s="27"/>
      <c r="J96" s="16"/>
      <c r="K96" s="16"/>
      <c r="L96" s="16">
        <v>0.1</v>
      </c>
      <c r="M96" s="17">
        <f t="shared" si="6"/>
        <v>0.1</v>
      </c>
      <c r="N96" s="18"/>
      <c r="O96" s="19">
        <v>0.1</v>
      </c>
      <c r="P96" s="20">
        <f t="shared" si="8"/>
        <v>0</v>
      </c>
    </row>
    <row r="97" spans="1:16" x14ac:dyDescent="0.2">
      <c r="A97" s="10" t="s">
        <v>170</v>
      </c>
      <c r="B97" s="11" t="s">
        <v>179</v>
      </c>
      <c r="C97" s="10" t="s">
        <v>77</v>
      </c>
      <c r="D97" s="12" t="s">
        <v>189</v>
      </c>
      <c r="E97" s="12" t="s">
        <v>52</v>
      </c>
      <c r="F97" s="13" t="s">
        <v>190</v>
      </c>
      <c r="G97" s="14" t="s">
        <v>191</v>
      </c>
      <c r="H97" s="39" t="s">
        <v>81</v>
      </c>
      <c r="I97" s="27"/>
      <c r="J97" s="16"/>
      <c r="K97" s="16"/>
      <c r="L97" s="16">
        <v>0.5</v>
      </c>
      <c r="M97" s="17">
        <f t="shared" si="6"/>
        <v>0.5</v>
      </c>
      <c r="N97" s="18"/>
      <c r="O97" s="19">
        <v>0.5</v>
      </c>
      <c r="P97" s="20">
        <f t="shared" si="8"/>
        <v>0</v>
      </c>
    </row>
    <row r="98" spans="1:16" x14ac:dyDescent="0.2">
      <c r="A98" s="10" t="s">
        <v>170</v>
      </c>
      <c r="B98" s="11" t="s">
        <v>179</v>
      </c>
      <c r="C98" s="46" t="s">
        <v>77</v>
      </c>
      <c r="D98" s="47" t="s">
        <v>117</v>
      </c>
      <c r="E98" s="47" t="s">
        <v>76</v>
      </c>
      <c r="F98" s="47" t="s">
        <v>76</v>
      </c>
      <c r="G98" s="48"/>
      <c r="H98" s="49"/>
      <c r="I98" s="50"/>
      <c r="J98" s="51"/>
      <c r="K98" s="51"/>
      <c r="L98" s="51">
        <f>SUM(L96:L97)</f>
        <v>0.6</v>
      </c>
      <c r="M98" s="52">
        <f t="shared" si="6"/>
        <v>0.6</v>
      </c>
      <c r="N98" s="18"/>
      <c r="O98" s="53">
        <v>0.6</v>
      </c>
      <c r="P98" s="20">
        <f t="shared" si="8"/>
        <v>0</v>
      </c>
    </row>
    <row r="99" spans="1:16" x14ac:dyDescent="0.2">
      <c r="A99" s="10" t="s">
        <v>170</v>
      </c>
      <c r="B99" s="58" t="s">
        <v>179</v>
      </c>
      <c r="C99" s="59" t="s">
        <v>118</v>
      </c>
      <c r="D99" s="59" t="s">
        <v>76</v>
      </c>
      <c r="E99" s="59" t="s">
        <v>76</v>
      </c>
      <c r="F99" s="59" t="s">
        <v>76</v>
      </c>
      <c r="G99" s="60"/>
      <c r="H99" s="61"/>
      <c r="I99" s="62">
        <f>I95</f>
        <v>3.25</v>
      </c>
      <c r="J99" s="63">
        <f>J95</f>
        <v>0</v>
      </c>
      <c r="K99" s="63">
        <f>K95</f>
        <v>0</v>
      </c>
      <c r="L99" s="63">
        <f>L98</f>
        <v>0.6</v>
      </c>
      <c r="M99" s="64">
        <f t="shared" si="6"/>
        <v>3.85</v>
      </c>
      <c r="N99" s="18"/>
      <c r="O99" s="65">
        <v>3.85</v>
      </c>
      <c r="P99" s="20">
        <f t="shared" si="8"/>
        <v>0</v>
      </c>
    </row>
    <row r="100" spans="1:16" ht="25.5" x14ac:dyDescent="0.2">
      <c r="A100" s="10" t="s">
        <v>170</v>
      </c>
      <c r="B100" s="11" t="s">
        <v>173</v>
      </c>
      <c r="C100" s="10" t="s">
        <v>20</v>
      </c>
      <c r="D100" s="10" t="s">
        <v>21</v>
      </c>
      <c r="E100" s="12" t="s">
        <v>130</v>
      </c>
      <c r="F100" s="13" t="s">
        <v>192</v>
      </c>
      <c r="G100" s="14" t="s">
        <v>193</v>
      </c>
      <c r="H100" s="14" t="s">
        <v>8</v>
      </c>
      <c r="I100" s="27">
        <v>0.15</v>
      </c>
      <c r="J100" s="16"/>
      <c r="K100" s="16"/>
      <c r="L100" s="16"/>
      <c r="M100" s="17">
        <f t="shared" si="6"/>
        <v>0.15</v>
      </c>
      <c r="N100" s="18"/>
      <c r="O100" s="19">
        <v>0.15</v>
      </c>
      <c r="P100" s="20">
        <f t="shared" si="8"/>
        <v>0</v>
      </c>
    </row>
    <row r="101" spans="1:16" x14ac:dyDescent="0.2">
      <c r="A101" s="10" t="s">
        <v>170</v>
      </c>
      <c r="B101" s="11" t="s">
        <v>173</v>
      </c>
      <c r="C101" s="10" t="s">
        <v>20</v>
      </c>
      <c r="D101" s="12" t="s">
        <v>46</v>
      </c>
      <c r="E101" s="12" t="s">
        <v>22</v>
      </c>
      <c r="F101" s="13" t="s">
        <v>194</v>
      </c>
      <c r="G101" s="14" t="s">
        <v>195</v>
      </c>
      <c r="H101" s="14" t="s">
        <v>26</v>
      </c>
      <c r="I101" s="27"/>
      <c r="J101" s="16"/>
      <c r="K101" s="16">
        <v>0.05</v>
      </c>
      <c r="L101" s="16"/>
      <c r="M101" s="17">
        <f t="shared" si="6"/>
        <v>0.05</v>
      </c>
      <c r="N101" s="18"/>
      <c r="O101" s="19">
        <v>0.05</v>
      </c>
      <c r="P101" s="20">
        <f t="shared" si="8"/>
        <v>0</v>
      </c>
    </row>
    <row r="102" spans="1:16" x14ac:dyDescent="0.2">
      <c r="A102" s="10" t="s">
        <v>170</v>
      </c>
      <c r="B102" s="11" t="s">
        <v>173</v>
      </c>
      <c r="C102" s="10" t="s">
        <v>20</v>
      </c>
      <c r="D102" s="12" t="s">
        <v>57</v>
      </c>
      <c r="E102" s="12" t="s">
        <v>40</v>
      </c>
      <c r="F102" s="13" t="s">
        <v>174</v>
      </c>
      <c r="G102" s="14" t="s">
        <v>196</v>
      </c>
      <c r="H102" s="14" t="s">
        <v>8</v>
      </c>
      <c r="I102" s="27">
        <v>0.15</v>
      </c>
      <c r="J102" s="16"/>
      <c r="K102" s="16"/>
      <c r="L102" s="16"/>
      <c r="M102" s="17">
        <f t="shared" si="6"/>
        <v>0.15</v>
      </c>
      <c r="N102" s="18"/>
      <c r="O102" s="19">
        <v>0.35</v>
      </c>
      <c r="P102" s="20">
        <f t="shared" si="8"/>
        <v>-0.19999999999999998</v>
      </c>
    </row>
    <row r="103" spans="1:16" ht="38.25" x14ac:dyDescent="0.2">
      <c r="A103" s="10" t="s">
        <v>170</v>
      </c>
      <c r="B103" s="11" t="s">
        <v>173</v>
      </c>
      <c r="C103" s="10" t="s">
        <v>20</v>
      </c>
      <c r="D103" s="10" t="s">
        <v>57</v>
      </c>
      <c r="E103" s="12" t="s">
        <v>197</v>
      </c>
      <c r="F103" s="13" t="s">
        <v>198</v>
      </c>
      <c r="G103" s="34" t="s">
        <v>199</v>
      </c>
      <c r="H103" s="14" t="s">
        <v>8</v>
      </c>
      <c r="I103" s="27">
        <v>1</v>
      </c>
      <c r="J103" s="16"/>
      <c r="K103" s="16"/>
      <c r="L103" s="16"/>
      <c r="M103" s="17">
        <f t="shared" si="6"/>
        <v>1</v>
      </c>
      <c r="N103" s="18"/>
      <c r="O103" s="19">
        <v>1</v>
      </c>
      <c r="P103" s="20">
        <f t="shared" si="8"/>
        <v>0</v>
      </c>
    </row>
    <row r="104" spans="1:16" ht="38.25" x14ac:dyDescent="0.2">
      <c r="A104" s="10" t="s">
        <v>170</v>
      </c>
      <c r="B104" s="11" t="s">
        <v>173</v>
      </c>
      <c r="C104" s="10" t="s">
        <v>20</v>
      </c>
      <c r="D104" s="10" t="s">
        <v>57</v>
      </c>
      <c r="E104" s="12" t="s">
        <v>197</v>
      </c>
      <c r="F104" s="13" t="s">
        <v>200</v>
      </c>
      <c r="G104" s="34" t="s">
        <v>201</v>
      </c>
      <c r="H104" s="14" t="s">
        <v>8</v>
      </c>
      <c r="I104" s="27">
        <v>1</v>
      </c>
      <c r="J104" s="16"/>
      <c r="K104" s="16"/>
      <c r="L104" s="16"/>
      <c r="M104" s="17">
        <f t="shared" si="6"/>
        <v>1</v>
      </c>
      <c r="N104" s="18"/>
      <c r="O104" s="19">
        <v>1</v>
      </c>
      <c r="P104" s="20">
        <f t="shared" si="8"/>
        <v>0</v>
      </c>
    </row>
    <row r="105" spans="1:16" ht="51" x14ac:dyDescent="0.2">
      <c r="A105" s="10" t="s">
        <v>170</v>
      </c>
      <c r="B105" s="11" t="s">
        <v>173</v>
      </c>
      <c r="C105" s="10" t="s">
        <v>20</v>
      </c>
      <c r="D105" s="10" t="s">
        <v>57</v>
      </c>
      <c r="E105" s="12" t="s">
        <v>197</v>
      </c>
      <c r="F105" s="13" t="s">
        <v>202</v>
      </c>
      <c r="G105" s="34" t="s">
        <v>203</v>
      </c>
      <c r="H105" s="14" t="s">
        <v>8</v>
      </c>
      <c r="I105" s="27">
        <v>0.75</v>
      </c>
      <c r="J105" s="16"/>
      <c r="K105" s="16"/>
      <c r="L105" s="16"/>
      <c r="M105" s="17">
        <f t="shared" si="6"/>
        <v>0.75</v>
      </c>
      <c r="N105" s="18"/>
      <c r="O105" s="19">
        <v>1</v>
      </c>
      <c r="P105" s="20">
        <f t="shared" si="8"/>
        <v>-0.25</v>
      </c>
    </row>
    <row r="106" spans="1:16" ht="25.5" x14ac:dyDescent="0.2">
      <c r="A106" s="10" t="s">
        <v>170</v>
      </c>
      <c r="B106" s="11" t="s">
        <v>173</v>
      </c>
      <c r="C106" s="10" t="s">
        <v>20</v>
      </c>
      <c r="D106" s="10" t="s">
        <v>57</v>
      </c>
      <c r="E106" s="12" t="s">
        <v>197</v>
      </c>
      <c r="F106" s="13" t="s">
        <v>204</v>
      </c>
      <c r="G106" s="34" t="s">
        <v>205</v>
      </c>
      <c r="H106" s="14" t="s">
        <v>8</v>
      </c>
      <c r="I106" s="27">
        <v>0.15</v>
      </c>
      <c r="J106" s="16"/>
      <c r="K106" s="16"/>
      <c r="L106" s="16"/>
      <c r="M106" s="17">
        <f t="shared" si="6"/>
        <v>0.15</v>
      </c>
      <c r="N106" s="18"/>
      <c r="O106" s="19">
        <v>0.15</v>
      </c>
      <c r="P106" s="20">
        <f t="shared" si="8"/>
        <v>0</v>
      </c>
    </row>
    <row r="107" spans="1:16" x14ac:dyDescent="0.2">
      <c r="A107" s="10" t="s">
        <v>170</v>
      </c>
      <c r="B107" s="11" t="s">
        <v>173</v>
      </c>
      <c r="C107" s="10" t="s">
        <v>20</v>
      </c>
      <c r="D107" s="10" t="s">
        <v>57</v>
      </c>
      <c r="E107" s="12" t="s">
        <v>143</v>
      </c>
      <c r="F107" s="13" t="s">
        <v>206</v>
      </c>
      <c r="G107" s="14" t="s">
        <v>207</v>
      </c>
      <c r="H107" s="14" t="s">
        <v>42</v>
      </c>
      <c r="I107" s="27"/>
      <c r="J107" s="16">
        <v>0.2</v>
      </c>
      <c r="K107" s="16"/>
      <c r="L107" s="16"/>
      <c r="M107" s="17">
        <f t="shared" si="6"/>
        <v>0.2</v>
      </c>
      <c r="N107" s="18"/>
      <c r="O107" s="19">
        <v>0.15</v>
      </c>
      <c r="P107" s="20">
        <f t="shared" si="8"/>
        <v>5.0000000000000017E-2</v>
      </c>
    </row>
    <row r="108" spans="1:16" x14ac:dyDescent="0.2">
      <c r="A108" s="10" t="s">
        <v>170</v>
      </c>
      <c r="B108" s="11" t="s">
        <v>173</v>
      </c>
      <c r="C108" s="46" t="s">
        <v>20</v>
      </c>
      <c r="D108" s="47" t="s">
        <v>75</v>
      </c>
      <c r="E108" s="47" t="s">
        <v>76</v>
      </c>
      <c r="F108" s="47" t="s">
        <v>76</v>
      </c>
      <c r="G108" s="48"/>
      <c r="H108" s="49"/>
      <c r="I108" s="50">
        <f>SUM(I100:I107)</f>
        <v>3.1999999999999997</v>
      </c>
      <c r="J108" s="51">
        <f>SUM(J100:J107)</f>
        <v>0.2</v>
      </c>
      <c r="K108" s="51">
        <f>SUM(K100:K107)</f>
        <v>0.05</v>
      </c>
      <c r="L108" s="51"/>
      <c r="M108" s="52">
        <f t="shared" si="6"/>
        <v>3.4499999999999997</v>
      </c>
      <c r="N108" s="18"/>
      <c r="O108" s="53">
        <v>2.8000000000000003</v>
      </c>
      <c r="P108" s="20">
        <f t="shared" si="8"/>
        <v>0.64999999999999947</v>
      </c>
    </row>
    <row r="109" spans="1:16" x14ac:dyDescent="0.2">
      <c r="A109" s="10" t="s">
        <v>170</v>
      </c>
      <c r="B109" s="11" t="s">
        <v>173</v>
      </c>
      <c r="C109" s="10" t="s">
        <v>77</v>
      </c>
      <c r="D109" s="12" t="s">
        <v>98</v>
      </c>
      <c r="E109" s="12" t="s">
        <v>22</v>
      </c>
      <c r="F109" s="13" t="s">
        <v>99</v>
      </c>
      <c r="G109" s="14" t="s">
        <v>208</v>
      </c>
      <c r="H109" s="39" t="s">
        <v>81</v>
      </c>
      <c r="I109" s="27"/>
      <c r="J109" s="16"/>
      <c r="K109" s="16"/>
      <c r="L109" s="16">
        <v>0.2</v>
      </c>
      <c r="M109" s="17">
        <f t="shared" si="6"/>
        <v>0.2</v>
      </c>
      <c r="N109" s="18"/>
      <c r="O109" s="19">
        <v>0.2</v>
      </c>
      <c r="P109" s="20">
        <f t="shared" si="8"/>
        <v>0</v>
      </c>
    </row>
    <row r="110" spans="1:16" ht="25.5" x14ac:dyDescent="0.2">
      <c r="A110" s="10" t="s">
        <v>170</v>
      </c>
      <c r="B110" s="11" t="s">
        <v>173</v>
      </c>
      <c r="C110" s="10" t="s">
        <v>77</v>
      </c>
      <c r="D110" s="10" t="s">
        <v>98</v>
      </c>
      <c r="E110" s="12" t="s">
        <v>143</v>
      </c>
      <c r="F110" s="13" t="s">
        <v>209</v>
      </c>
      <c r="G110" s="14" t="s">
        <v>210</v>
      </c>
      <c r="H110" s="39" t="s">
        <v>81</v>
      </c>
      <c r="I110" s="27"/>
      <c r="J110" s="16"/>
      <c r="K110" s="16"/>
      <c r="L110" s="16">
        <v>0.5</v>
      </c>
      <c r="M110" s="17">
        <f t="shared" si="6"/>
        <v>0.5</v>
      </c>
      <c r="N110" s="18"/>
      <c r="O110" s="19">
        <v>0.2</v>
      </c>
      <c r="P110" s="20">
        <f t="shared" si="8"/>
        <v>0.3</v>
      </c>
    </row>
    <row r="111" spans="1:16" x14ac:dyDescent="0.2">
      <c r="A111" s="10" t="s">
        <v>170</v>
      </c>
      <c r="B111" s="11" t="s">
        <v>173</v>
      </c>
      <c r="C111" s="10" t="s">
        <v>77</v>
      </c>
      <c r="D111" s="10" t="s">
        <v>98</v>
      </c>
      <c r="E111" s="12" t="s">
        <v>143</v>
      </c>
      <c r="F111" s="33" t="s">
        <v>211</v>
      </c>
      <c r="G111" s="34" t="s">
        <v>212</v>
      </c>
      <c r="H111" s="39" t="s">
        <v>81</v>
      </c>
      <c r="I111" s="27"/>
      <c r="J111" s="16"/>
      <c r="K111" s="16"/>
      <c r="L111" s="36">
        <v>0.1</v>
      </c>
      <c r="M111" s="37">
        <f t="shared" si="6"/>
        <v>0.1</v>
      </c>
      <c r="N111" s="18"/>
      <c r="O111" s="19"/>
      <c r="P111" s="20"/>
    </row>
    <row r="112" spans="1:16" x14ac:dyDescent="0.2">
      <c r="A112" s="10" t="s">
        <v>170</v>
      </c>
      <c r="B112" s="11" t="s">
        <v>173</v>
      </c>
      <c r="C112" s="10" t="s">
        <v>77</v>
      </c>
      <c r="D112" s="10" t="s">
        <v>98</v>
      </c>
      <c r="E112" s="12" t="s">
        <v>143</v>
      </c>
      <c r="F112" s="13" t="s">
        <v>213</v>
      </c>
      <c r="G112" s="14" t="s">
        <v>208</v>
      </c>
      <c r="H112" s="39" t="s">
        <v>81</v>
      </c>
      <c r="I112" s="27"/>
      <c r="J112" s="16"/>
      <c r="K112" s="16"/>
      <c r="L112" s="16">
        <v>0.2</v>
      </c>
      <c r="M112" s="17">
        <f t="shared" si="6"/>
        <v>0.2</v>
      </c>
      <c r="N112" s="18"/>
      <c r="O112" s="19">
        <v>0.2</v>
      </c>
      <c r="P112" s="20">
        <f t="shared" ref="P112:P133" si="9">M112-O112</f>
        <v>0</v>
      </c>
    </row>
    <row r="113" spans="1:19" x14ac:dyDescent="0.2">
      <c r="A113" s="10" t="s">
        <v>170</v>
      </c>
      <c r="B113" s="11" t="s">
        <v>173</v>
      </c>
      <c r="C113" s="46" t="s">
        <v>77</v>
      </c>
      <c r="D113" s="47" t="s">
        <v>117</v>
      </c>
      <c r="E113" s="47" t="s">
        <v>76</v>
      </c>
      <c r="F113" s="47" t="s">
        <v>76</v>
      </c>
      <c r="G113" s="48"/>
      <c r="H113" s="49"/>
      <c r="I113" s="50"/>
      <c r="J113" s="51"/>
      <c r="K113" s="51"/>
      <c r="L113" s="51">
        <f>SUM(L109:L112)</f>
        <v>1</v>
      </c>
      <c r="M113" s="52">
        <f t="shared" si="6"/>
        <v>1</v>
      </c>
      <c r="N113" s="18"/>
      <c r="O113" s="53">
        <v>0.35</v>
      </c>
      <c r="P113" s="20">
        <f t="shared" si="9"/>
        <v>0.65</v>
      </c>
    </row>
    <row r="114" spans="1:19" x14ac:dyDescent="0.2">
      <c r="A114" s="10" t="s">
        <v>170</v>
      </c>
      <c r="B114" s="58" t="s">
        <v>173</v>
      </c>
      <c r="C114" s="59" t="s">
        <v>118</v>
      </c>
      <c r="D114" s="59" t="s">
        <v>76</v>
      </c>
      <c r="E114" s="59" t="s">
        <v>76</v>
      </c>
      <c r="F114" s="59" t="s">
        <v>76</v>
      </c>
      <c r="G114" s="60"/>
      <c r="H114" s="61"/>
      <c r="I114" s="62">
        <f>I108</f>
        <v>3.1999999999999997</v>
      </c>
      <c r="J114" s="63">
        <f>J108</f>
        <v>0.2</v>
      </c>
      <c r="K114" s="63">
        <f>K108</f>
        <v>0.05</v>
      </c>
      <c r="L114" s="63">
        <f>L113</f>
        <v>1</v>
      </c>
      <c r="M114" s="64">
        <f t="shared" si="6"/>
        <v>4.4499999999999993</v>
      </c>
      <c r="N114" s="18"/>
      <c r="O114" s="65">
        <v>3.1500000000000004</v>
      </c>
      <c r="P114" s="20">
        <f t="shared" si="9"/>
        <v>1.2999999999999989</v>
      </c>
    </row>
    <row r="115" spans="1:19" x14ac:dyDescent="0.2">
      <c r="A115" s="10" t="s">
        <v>170</v>
      </c>
      <c r="B115" s="14" t="s">
        <v>214</v>
      </c>
      <c r="C115" s="12" t="s">
        <v>20</v>
      </c>
      <c r="D115" s="12" t="s">
        <v>49</v>
      </c>
      <c r="E115" s="12" t="s">
        <v>40</v>
      </c>
      <c r="F115" s="13" t="s">
        <v>215</v>
      </c>
      <c r="G115" s="14" t="s">
        <v>216</v>
      </c>
      <c r="H115" s="14" t="s">
        <v>8</v>
      </c>
      <c r="I115" s="27">
        <v>0.2</v>
      </c>
      <c r="J115" s="16"/>
      <c r="K115" s="16"/>
      <c r="L115" s="16"/>
      <c r="M115" s="17">
        <f t="shared" si="6"/>
        <v>0.2</v>
      </c>
      <c r="N115" s="18"/>
      <c r="O115" s="19">
        <v>0.2</v>
      </c>
      <c r="P115" s="20">
        <f t="shared" si="9"/>
        <v>0</v>
      </c>
    </row>
    <row r="116" spans="1:19" x14ac:dyDescent="0.2">
      <c r="A116" s="10" t="s">
        <v>170</v>
      </c>
      <c r="B116" s="11" t="s">
        <v>214</v>
      </c>
      <c r="C116" s="10" t="s">
        <v>20</v>
      </c>
      <c r="D116" s="10" t="s">
        <v>49</v>
      </c>
      <c r="E116" s="12" t="s">
        <v>197</v>
      </c>
      <c r="F116" s="13" t="s">
        <v>217</v>
      </c>
      <c r="G116" s="14" t="s">
        <v>218</v>
      </c>
      <c r="H116" s="14" t="s">
        <v>8</v>
      </c>
      <c r="I116" s="27">
        <v>0.3</v>
      </c>
      <c r="J116" s="16"/>
      <c r="K116" s="16"/>
      <c r="L116" s="16"/>
      <c r="M116" s="17">
        <f t="shared" si="6"/>
        <v>0.3</v>
      </c>
      <c r="N116" s="18"/>
      <c r="O116" s="19">
        <v>0.25</v>
      </c>
      <c r="P116" s="20">
        <f t="shared" si="9"/>
        <v>4.9999999999999989E-2</v>
      </c>
    </row>
    <row r="117" spans="1:19" x14ac:dyDescent="0.2">
      <c r="A117" s="10" t="s">
        <v>170</v>
      </c>
      <c r="B117" s="11" t="s">
        <v>214</v>
      </c>
      <c r="C117" s="10" t="s">
        <v>20</v>
      </c>
      <c r="D117" s="10" t="s">
        <v>49</v>
      </c>
      <c r="E117" s="12" t="s">
        <v>143</v>
      </c>
      <c r="F117" s="33" t="s">
        <v>219</v>
      </c>
      <c r="G117" s="14" t="s">
        <v>220</v>
      </c>
      <c r="H117" s="14" t="s">
        <v>42</v>
      </c>
      <c r="I117" s="27"/>
      <c r="J117" s="16">
        <v>0.25</v>
      </c>
      <c r="K117" s="16"/>
      <c r="L117" s="16"/>
      <c r="M117" s="17">
        <f t="shared" si="6"/>
        <v>0.25</v>
      </c>
      <c r="N117" s="18"/>
      <c r="O117" s="19">
        <v>0.25</v>
      </c>
      <c r="P117" s="20">
        <f t="shared" si="9"/>
        <v>0</v>
      </c>
    </row>
    <row r="118" spans="1:19" x14ac:dyDescent="0.2">
      <c r="A118" s="10" t="s">
        <v>170</v>
      </c>
      <c r="B118" s="11" t="s">
        <v>214</v>
      </c>
      <c r="C118" s="46" t="s">
        <v>20</v>
      </c>
      <c r="D118" s="47" t="s">
        <v>75</v>
      </c>
      <c r="E118" s="47" t="s">
        <v>76</v>
      </c>
      <c r="F118" s="47" t="s">
        <v>76</v>
      </c>
      <c r="G118" s="48"/>
      <c r="H118" s="49"/>
      <c r="I118" s="50">
        <f>SUM(I115:I117)</f>
        <v>0.5</v>
      </c>
      <c r="J118" s="51">
        <f>SUM(J115:J117)</f>
        <v>0.25</v>
      </c>
      <c r="K118" s="51">
        <f>SUM(K115:K117)</f>
        <v>0</v>
      </c>
      <c r="L118" s="51"/>
      <c r="M118" s="52">
        <f t="shared" si="6"/>
        <v>0.75</v>
      </c>
      <c r="N118" s="18"/>
      <c r="O118" s="53">
        <v>0.7</v>
      </c>
      <c r="P118" s="20">
        <f t="shared" si="9"/>
        <v>5.0000000000000044E-2</v>
      </c>
    </row>
    <row r="119" spans="1:19" x14ac:dyDescent="0.2">
      <c r="A119" s="10" t="s">
        <v>170</v>
      </c>
      <c r="B119" s="58" t="s">
        <v>214</v>
      </c>
      <c r="C119" s="59" t="s">
        <v>118</v>
      </c>
      <c r="D119" s="59" t="s">
        <v>76</v>
      </c>
      <c r="E119" s="59" t="s">
        <v>76</v>
      </c>
      <c r="F119" s="59" t="s">
        <v>76</v>
      </c>
      <c r="G119" s="60"/>
      <c r="H119" s="61"/>
      <c r="I119" s="62">
        <f>I118</f>
        <v>0.5</v>
      </c>
      <c r="J119" s="63">
        <f>J118</f>
        <v>0.25</v>
      </c>
      <c r="K119" s="63">
        <f>K118</f>
        <v>0</v>
      </c>
      <c r="L119" s="63"/>
      <c r="M119" s="64">
        <f t="shared" si="6"/>
        <v>0.75</v>
      </c>
      <c r="N119" s="18"/>
      <c r="O119" s="65">
        <v>0.7</v>
      </c>
      <c r="P119" s="20">
        <f t="shared" si="9"/>
        <v>5.0000000000000044E-2</v>
      </c>
    </row>
    <row r="120" spans="1:19" ht="25.5" x14ac:dyDescent="0.2">
      <c r="A120" s="10" t="s">
        <v>170</v>
      </c>
      <c r="B120" s="11" t="s">
        <v>221</v>
      </c>
      <c r="C120" s="10" t="s">
        <v>20</v>
      </c>
      <c r="D120" s="10" t="s">
        <v>57</v>
      </c>
      <c r="E120" s="12" t="s">
        <v>180</v>
      </c>
      <c r="F120" s="33" t="s">
        <v>181</v>
      </c>
      <c r="G120" s="14" t="s">
        <v>222</v>
      </c>
      <c r="H120" s="14" t="s">
        <v>8</v>
      </c>
      <c r="I120" s="35">
        <v>0.5</v>
      </c>
      <c r="J120" s="16"/>
      <c r="K120" s="16"/>
      <c r="L120" s="16"/>
      <c r="M120" s="17">
        <f t="shared" si="6"/>
        <v>0.5</v>
      </c>
      <c r="N120" s="18"/>
      <c r="O120" s="19">
        <v>0.75</v>
      </c>
      <c r="P120" s="20">
        <f t="shared" si="9"/>
        <v>-0.25</v>
      </c>
      <c r="R120" s="9" t="s">
        <v>223</v>
      </c>
      <c r="S120" s="9"/>
    </row>
    <row r="121" spans="1:19" x14ac:dyDescent="0.2">
      <c r="A121" s="10" t="s">
        <v>170</v>
      </c>
      <c r="B121" s="11" t="s">
        <v>221</v>
      </c>
      <c r="C121" s="10" t="s">
        <v>20</v>
      </c>
      <c r="D121" s="10" t="s">
        <v>57</v>
      </c>
      <c r="E121" s="12" t="s">
        <v>180</v>
      </c>
      <c r="F121" s="13" t="s">
        <v>224</v>
      </c>
      <c r="G121" s="14" t="s">
        <v>225</v>
      </c>
      <c r="H121" s="14" t="s">
        <v>8</v>
      </c>
      <c r="I121" s="27">
        <v>0.25</v>
      </c>
      <c r="J121" s="16"/>
      <c r="K121" s="16"/>
      <c r="L121" s="16"/>
      <c r="M121" s="17">
        <f t="shared" si="6"/>
        <v>0.25</v>
      </c>
      <c r="N121" s="18"/>
      <c r="O121" s="19">
        <v>0.25</v>
      </c>
      <c r="P121" s="20">
        <f t="shared" si="9"/>
        <v>0</v>
      </c>
    </row>
    <row r="122" spans="1:19" x14ac:dyDescent="0.2">
      <c r="A122" s="10" t="s">
        <v>170</v>
      </c>
      <c r="B122" s="11" t="s">
        <v>221</v>
      </c>
      <c r="C122" s="46" t="s">
        <v>20</v>
      </c>
      <c r="D122" s="47" t="s">
        <v>75</v>
      </c>
      <c r="E122" s="47" t="s">
        <v>76</v>
      </c>
      <c r="F122" s="47" t="s">
        <v>76</v>
      </c>
      <c r="G122" s="48"/>
      <c r="H122" s="49"/>
      <c r="I122" s="50">
        <f>SUM(I120:I121)</f>
        <v>0.75</v>
      </c>
      <c r="J122" s="51">
        <f>SUM(J120:J121)</f>
        <v>0</v>
      </c>
      <c r="K122" s="51">
        <f>SUM(K120:K121)</f>
        <v>0</v>
      </c>
      <c r="L122" s="51"/>
      <c r="M122" s="52">
        <f t="shared" si="6"/>
        <v>0.75</v>
      </c>
      <c r="N122" s="18"/>
      <c r="O122" s="53">
        <v>1.25</v>
      </c>
      <c r="P122" s="20">
        <f t="shared" si="9"/>
        <v>-0.5</v>
      </c>
    </row>
    <row r="123" spans="1:19" x14ac:dyDescent="0.2">
      <c r="A123" s="10" t="s">
        <v>170</v>
      </c>
      <c r="B123" s="58" t="s">
        <v>221</v>
      </c>
      <c r="C123" s="59" t="s">
        <v>118</v>
      </c>
      <c r="D123" s="59" t="s">
        <v>76</v>
      </c>
      <c r="E123" s="59" t="s">
        <v>76</v>
      </c>
      <c r="F123" s="59" t="s">
        <v>76</v>
      </c>
      <c r="G123" s="60"/>
      <c r="H123" s="61"/>
      <c r="I123" s="62">
        <f>I122</f>
        <v>0.75</v>
      </c>
      <c r="J123" s="63">
        <f>J122</f>
        <v>0</v>
      </c>
      <c r="K123" s="63">
        <f>K122</f>
        <v>0</v>
      </c>
      <c r="L123" s="63"/>
      <c r="M123" s="64">
        <f t="shared" si="6"/>
        <v>0.75</v>
      </c>
      <c r="N123" s="18"/>
      <c r="O123" s="65">
        <v>1.25</v>
      </c>
      <c r="P123" s="20">
        <f t="shared" si="9"/>
        <v>-0.5</v>
      </c>
    </row>
    <row r="124" spans="1:19" ht="25.5" x14ac:dyDescent="0.2">
      <c r="A124" s="10" t="s">
        <v>170</v>
      </c>
      <c r="B124" s="14" t="s">
        <v>226</v>
      </c>
      <c r="C124" s="10" t="s">
        <v>20</v>
      </c>
      <c r="D124" s="10" t="s">
        <v>57</v>
      </c>
      <c r="E124" s="12" t="s">
        <v>180</v>
      </c>
      <c r="F124" s="33" t="s">
        <v>181</v>
      </c>
      <c r="G124" s="14" t="s">
        <v>222</v>
      </c>
      <c r="H124" s="14" t="s">
        <v>8</v>
      </c>
      <c r="I124" s="27">
        <v>0.25</v>
      </c>
      <c r="J124" s="16"/>
      <c r="K124" s="16"/>
      <c r="L124" s="16"/>
      <c r="M124" s="17">
        <f t="shared" si="6"/>
        <v>0.25</v>
      </c>
      <c r="N124" s="18"/>
      <c r="O124" s="19">
        <v>0.75</v>
      </c>
      <c r="P124" s="20">
        <f t="shared" si="9"/>
        <v>-0.5</v>
      </c>
      <c r="R124" s="9" t="s">
        <v>223</v>
      </c>
      <c r="S124" s="9"/>
    </row>
    <row r="125" spans="1:19" x14ac:dyDescent="0.2">
      <c r="A125" s="10" t="s">
        <v>170</v>
      </c>
      <c r="B125" s="11" t="s">
        <v>226</v>
      </c>
      <c r="C125" s="46" t="s">
        <v>20</v>
      </c>
      <c r="D125" s="47" t="s">
        <v>75</v>
      </c>
      <c r="E125" s="47" t="s">
        <v>76</v>
      </c>
      <c r="F125" s="47" t="s">
        <v>76</v>
      </c>
      <c r="G125" s="48"/>
      <c r="H125" s="49"/>
      <c r="I125" s="50">
        <f>SUM(I124:I124)</f>
        <v>0.25</v>
      </c>
      <c r="J125" s="51">
        <f>SUM(J124:J124)</f>
        <v>0</v>
      </c>
      <c r="K125" s="51">
        <f>SUM(K124:K124)</f>
        <v>0</v>
      </c>
      <c r="L125" s="51">
        <f>SUM(L124:L124)</f>
        <v>0</v>
      </c>
      <c r="M125" s="52">
        <f t="shared" si="6"/>
        <v>0.25</v>
      </c>
      <c r="N125" s="18"/>
      <c r="O125" s="53">
        <v>0.35</v>
      </c>
      <c r="P125" s="20">
        <f t="shared" si="9"/>
        <v>-9.9999999999999978E-2</v>
      </c>
    </row>
    <row r="126" spans="1:19" x14ac:dyDescent="0.2">
      <c r="A126" s="10" t="s">
        <v>170</v>
      </c>
      <c r="B126" s="58" t="s">
        <v>226</v>
      </c>
      <c r="C126" s="59" t="s">
        <v>118</v>
      </c>
      <c r="D126" s="59" t="s">
        <v>76</v>
      </c>
      <c r="E126" s="59" t="s">
        <v>76</v>
      </c>
      <c r="F126" s="59" t="s">
        <v>76</v>
      </c>
      <c r="G126" s="60"/>
      <c r="H126" s="61"/>
      <c r="I126" s="62">
        <f>I125</f>
        <v>0.25</v>
      </c>
      <c r="J126" s="63">
        <f>J125</f>
        <v>0</v>
      </c>
      <c r="K126" s="63">
        <f>K125</f>
        <v>0</v>
      </c>
      <c r="L126" s="63"/>
      <c r="M126" s="64">
        <f t="shared" si="6"/>
        <v>0.25</v>
      </c>
      <c r="N126" s="18"/>
      <c r="O126" s="65">
        <v>0.35</v>
      </c>
      <c r="P126" s="20">
        <f t="shared" si="9"/>
        <v>-9.9999999999999978E-2</v>
      </c>
    </row>
    <row r="127" spans="1:19" x14ac:dyDescent="0.2">
      <c r="A127" s="10" t="s">
        <v>170</v>
      </c>
      <c r="B127" s="14" t="s">
        <v>227</v>
      </c>
      <c r="C127" s="12" t="s">
        <v>20</v>
      </c>
      <c r="D127" s="12" t="s">
        <v>57</v>
      </c>
      <c r="E127" s="12" t="s">
        <v>197</v>
      </c>
      <c r="F127" s="13" t="s">
        <v>204</v>
      </c>
      <c r="G127" s="14" t="s">
        <v>228</v>
      </c>
      <c r="H127" s="14" t="s">
        <v>8</v>
      </c>
      <c r="I127" s="27">
        <v>0.65</v>
      </c>
      <c r="J127" s="16"/>
      <c r="K127" s="16"/>
      <c r="L127" s="16"/>
      <c r="M127" s="17">
        <f t="shared" si="6"/>
        <v>0.65</v>
      </c>
      <c r="N127" s="18"/>
      <c r="O127" s="19">
        <v>0.85</v>
      </c>
      <c r="P127" s="20">
        <f t="shared" si="9"/>
        <v>-0.19999999999999996</v>
      </c>
    </row>
    <row r="128" spans="1:19" x14ac:dyDescent="0.2">
      <c r="A128" s="10" t="s">
        <v>170</v>
      </c>
      <c r="B128" s="11" t="s">
        <v>227</v>
      </c>
      <c r="C128" s="46" t="s">
        <v>20</v>
      </c>
      <c r="D128" s="47" t="s">
        <v>75</v>
      </c>
      <c r="E128" s="47" t="s">
        <v>76</v>
      </c>
      <c r="F128" s="47" t="s">
        <v>76</v>
      </c>
      <c r="G128" s="48"/>
      <c r="H128" s="49"/>
      <c r="I128" s="50">
        <f t="shared" ref="I128:K129" si="10">I127</f>
        <v>0.65</v>
      </c>
      <c r="J128" s="51">
        <f t="shared" si="10"/>
        <v>0</v>
      </c>
      <c r="K128" s="51">
        <f t="shared" si="10"/>
        <v>0</v>
      </c>
      <c r="L128" s="51"/>
      <c r="M128" s="52">
        <f t="shared" si="6"/>
        <v>0.65</v>
      </c>
      <c r="N128" s="18"/>
      <c r="O128" s="53">
        <v>0.85</v>
      </c>
      <c r="P128" s="20">
        <f t="shared" si="9"/>
        <v>-0.19999999999999996</v>
      </c>
    </row>
    <row r="129" spans="1:16" x14ac:dyDescent="0.2">
      <c r="A129" s="10" t="s">
        <v>170</v>
      </c>
      <c r="B129" s="58" t="s">
        <v>227</v>
      </c>
      <c r="C129" s="59" t="s">
        <v>118</v>
      </c>
      <c r="D129" s="59" t="s">
        <v>76</v>
      </c>
      <c r="E129" s="59" t="s">
        <v>76</v>
      </c>
      <c r="F129" s="59" t="s">
        <v>76</v>
      </c>
      <c r="G129" s="60"/>
      <c r="H129" s="61"/>
      <c r="I129" s="62">
        <f t="shared" si="10"/>
        <v>0.65</v>
      </c>
      <c r="J129" s="63">
        <f t="shared" si="10"/>
        <v>0</v>
      </c>
      <c r="K129" s="63">
        <f t="shared" si="10"/>
        <v>0</v>
      </c>
      <c r="L129" s="63"/>
      <c r="M129" s="64">
        <f t="shared" si="6"/>
        <v>0.65</v>
      </c>
      <c r="N129" s="18"/>
      <c r="O129" s="65">
        <v>0.85</v>
      </c>
      <c r="P129" s="20">
        <f t="shared" si="9"/>
        <v>-0.19999999999999996</v>
      </c>
    </row>
    <row r="130" spans="1:16" x14ac:dyDescent="0.2">
      <c r="A130" s="10" t="s">
        <v>170</v>
      </c>
      <c r="B130" s="14" t="s">
        <v>229</v>
      </c>
      <c r="C130" s="12" t="s">
        <v>20</v>
      </c>
      <c r="D130" s="12" t="s">
        <v>230</v>
      </c>
      <c r="E130" s="12" t="s">
        <v>22</v>
      </c>
      <c r="F130" s="13" t="s">
        <v>231</v>
      </c>
      <c r="G130" s="14" t="s">
        <v>232</v>
      </c>
      <c r="H130" s="14" t="s">
        <v>26</v>
      </c>
      <c r="I130" s="27"/>
      <c r="J130" s="16"/>
      <c r="K130" s="16">
        <v>1.4999999999999999E-2</v>
      </c>
      <c r="L130" s="16"/>
      <c r="M130" s="17">
        <f t="shared" ref="M130:M193" si="11">SUM(I130:L130)</f>
        <v>1.4999999999999999E-2</v>
      </c>
      <c r="N130" s="18"/>
      <c r="O130" s="19">
        <v>1.4999999999999999E-2</v>
      </c>
      <c r="P130" s="20">
        <f t="shared" si="9"/>
        <v>0</v>
      </c>
    </row>
    <row r="131" spans="1:16" x14ac:dyDescent="0.2">
      <c r="A131" s="10" t="s">
        <v>170</v>
      </c>
      <c r="B131" s="11" t="s">
        <v>229</v>
      </c>
      <c r="C131" s="10" t="s">
        <v>20</v>
      </c>
      <c r="D131" s="12" t="s">
        <v>233</v>
      </c>
      <c r="E131" s="12" t="s">
        <v>143</v>
      </c>
      <c r="F131" s="13" t="s">
        <v>234</v>
      </c>
      <c r="G131" s="14" t="s">
        <v>232</v>
      </c>
      <c r="H131" s="14" t="s">
        <v>42</v>
      </c>
      <c r="I131" s="27"/>
      <c r="J131" s="16">
        <v>0.03</v>
      </c>
      <c r="K131" s="16"/>
      <c r="L131" s="16"/>
      <c r="M131" s="17">
        <f t="shared" si="11"/>
        <v>0.03</v>
      </c>
      <c r="N131" s="18"/>
      <c r="O131" s="19">
        <v>0.03</v>
      </c>
      <c r="P131" s="20">
        <f t="shared" si="9"/>
        <v>0</v>
      </c>
    </row>
    <row r="132" spans="1:16" x14ac:dyDescent="0.2">
      <c r="A132" s="10" t="s">
        <v>170</v>
      </c>
      <c r="B132" s="11" t="s">
        <v>229</v>
      </c>
      <c r="C132" s="10" t="s">
        <v>20</v>
      </c>
      <c r="D132" s="12" t="s">
        <v>120</v>
      </c>
      <c r="E132" s="12" t="s">
        <v>22</v>
      </c>
      <c r="F132" s="13" t="s">
        <v>121</v>
      </c>
      <c r="G132" s="14" t="s">
        <v>232</v>
      </c>
      <c r="H132" s="14" t="s">
        <v>26</v>
      </c>
      <c r="I132" s="27"/>
      <c r="J132" s="16"/>
      <c r="K132" s="16">
        <v>0.02</v>
      </c>
      <c r="L132" s="16"/>
      <c r="M132" s="17">
        <f t="shared" si="11"/>
        <v>0.02</v>
      </c>
      <c r="N132" s="18"/>
      <c r="O132" s="19">
        <v>0.02</v>
      </c>
      <c r="P132" s="20">
        <f t="shared" si="9"/>
        <v>0</v>
      </c>
    </row>
    <row r="133" spans="1:16" x14ac:dyDescent="0.2">
      <c r="A133" s="10" t="s">
        <v>170</v>
      </c>
      <c r="B133" s="11" t="s">
        <v>229</v>
      </c>
      <c r="C133" s="10" t="s">
        <v>20</v>
      </c>
      <c r="D133" s="43" t="s">
        <v>54</v>
      </c>
      <c r="E133" s="12" t="s">
        <v>22</v>
      </c>
      <c r="F133" s="13" t="s">
        <v>55</v>
      </c>
      <c r="G133" s="39" t="s">
        <v>235</v>
      </c>
      <c r="H133" s="39" t="s">
        <v>26</v>
      </c>
      <c r="I133" s="27"/>
      <c r="J133" s="16"/>
      <c r="K133" s="16">
        <v>0.1</v>
      </c>
      <c r="L133" s="16"/>
      <c r="M133" s="17">
        <f t="shared" si="11"/>
        <v>0.1</v>
      </c>
      <c r="N133" s="18"/>
      <c r="O133" s="19">
        <v>0.2</v>
      </c>
      <c r="P133" s="20">
        <f t="shared" si="9"/>
        <v>-0.1</v>
      </c>
    </row>
    <row r="134" spans="1:16" x14ac:dyDescent="0.2">
      <c r="A134" s="10" t="s">
        <v>170</v>
      </c>
      <c r="B134" s="11" t="s">
        <v>229</v>
      </c>
      <c r="C134" s="10" t="s">
        <v>20</v>
      </c>
      <c r="D134" s="43" t="s">
        <v>54</v>
      </c>
      <c r="E134" s="12" t="s">
        <v>143</v>
      </c>
      <c r="F134" s="13" t="s">
        <v>236</v>
      </c>
      <c r="G134" s="39" t="s">
        <v>237</v>
      </c>
      <c r="H134" s="39" t="s">
        <v>42</v>
      </c>
      <c r="I134" s="27"/>
      <c r="J134" s="16">
        <v>0.05</v>
      </c>
      <c r="K134" s="16"/>
      <c r="L134" s="16"/>
      <c r="M134" s="17">
        <f t="shared" si="11"/>
        <v>0.05</v>
      </c>
      <c r="N134" s="18"/>
      <c r="O134" s="19"/>
      <c r="P134" s="20"/>
    </row>
    <row r="135" spans="1:16" x14ac:dyDescent="0.2">
      <c r="A135" s="10" t="s">
        <v>170</v>
      </c>
      <c r="B135" s="11" t="s">
        <v>229</v>
      </c>
      <c r="C135" s="10" t="s">
        <v>20</v>
      </c>
      <c r="D135" s="43" t="s">
        <v>21</v>
      </c>
      <c r="E135" s="12" t="s">
        <v>52</v>
      </c>
      <c r="F135" s="13" t="s">
        <v>238</v>
      </c>
      <c r="G135" s="14" t="s">
        <v>232</v>
      </c>
      <c r="H135" s="14" t="s">
        <v>42</v>
      </c>
      <c r="I135" s="27"/>
      <c r="J135" s="16">
        <v>0.09</v>
      </c>
      <c r="K135" s="16"/>
      <c r="L135" s="16"/>
      <c r="M135" s="17">
        <f t="shared" si="11"/>
        <v>0.09</v>
      </c>
      <c r="N135" s="18"/>
      <c r="O135" s="19">
        <v>0.09</v>
      </c>
      <c r="P135" s="20">
        <f>M135-O135</f>
        <v>0</v>
      </c>
    </row>
    <row r="136" spans="1:16" x14ac:dyDescent="0.2">
      <c r="A136" s="10" t="s">
        <v>170</v>
      </c>
      <c r="B136" s="11" t="s">
        <v>229</v>
      </c>
      <c r="C136" s="10" t="s">
        <v>20</v>
      </c>
      <c r="D136" s="12" t="s">
        <v>155</v>
      </c>
      <c r="E136" s="12" t="s">
        <v>52</v>
      </c>
      <c r="F136" s="13" t="s">
        <v>156</v>
      </c>
      <c r="G136" s="14" t="s">
        <v>232</v>
      </c>
      <c r="H136" s="14" t="s">
        <v>26</v>
      </c>
      <c r="I136" s="27"/>
      <c r="J136" s="16"/>
      <c r="K136" s="16">
        <v>0.02</v>
      </c>
      <c r="L136" s="16"/>
      <c r="M136" s="17">
        <f t="shared" si="11"/>
        <v>0.02</v>
      </c>
      <c r="N136" s="18"/>
      <c r="O136" s="19">
        <v>0.02</v>
      </c>
      <c r="P136" s="20">
        <f>M136-O136</f>
        <v>0</v>
      </c>
    </row>
    <row r="137" spans="1:16" x14ac:dyDescent="0.2">
      <c r="A137" s="10" t="s">
        <v>170</v>
      </c>
      <c r="B137" s="11" t="s">
        <v>229</v>
      </c>
      <c r="C137" s="10" t="s">
        <v>20</v>
      </c>
      <c r="D137" s="10" t="s">
        <v>155</v>
      </c>
      <c r="E137" s="10" t="s">
        <v>52</v>
      </c>
      <c r="F137" s="13" t="s">
        <v>239</v>
      </c>
      <c r="G137" s="14" t="s">
        <v>240</v>
      </c>
      <c r="H137" s="14" t="s">
        <v>26</v>
      </c>
      <c r="I137" s="27"/>
      <c r="J137" s="16"/>
      <c r="K137" s="16">
        <v>0.1</v>
      </c>
      <c r="L137" s="16"/>
      <c r="M137" s="17">
        <f t="shared" si="11"/>
        <v>0.1</v>
      </c>
      <c r="N137" s="18"/>
      <c r="O137" s="19">
        <v>0.2</v>
      </c>
      <c r="P137" s="20">
        <f>M137-O137</f>
        <v>-0.1</v>
      </c>
    </row>
    <row r="138" spans="1:16" x14ac:dyDescent="0.2">
      <c r="A138" s="10" t="s">
        <v>170</v>
      </c>
      <c r="B138" s="11" t="s">
        <v>229</v>
      </c>
      <c r="C138" s="10" t="s">
        <v>20</v>
      </c>
      <c r="D138" s="10" t="s">
        <v>155</v>
      </c>
      <c r="E138" s="10" t="s">
        <v>52</v>
      </c>
      <c r="F138" s="13" t="s">
        <v>241</v>
      </c>
      <c r="G138" s="14" t="s">
        <v>240</v>
      </c>
      <c r="H138" s="14" t="s">
        <v>26</v>
      </c>
      <c r="I138" s="27"/>
      <c r="J138" s="16"/>
      <c r="K138" s="16">
        <v>0.1</v>
      </c>
      <c r="L138" s="16"/>
      <c r="M138" s="17">
        <f t="shared" si="11"/>
        <v>0.1</v>
      </c>
      <c r="N138" s="18"/>
      <c r="O138" s="19"/>
      <c r="P138" s="20"/>
    </row>
    <row r="139" spans="1:16" x14ac:dyDescent="0.2">
      <c r="A139" s="10" t="s">
        <v>170</v>
      </c>
      <c r="B139" s="11" t="s">
        <v>229</v>
      </c>
      <c r="C139" s="10" t="s">
        <v>20</v>
      </c>
      <c r="D139" s="12" t="s">
        <v>33</v>
      </c>
      <c r="E139" s="12" t="s">
        <v>52</v>
      </c>
      <c r="F139" s="33" t="s">
        <v>242</v>
      </c>
      <c r="G139" s="14" t="s">
        <v>232</v>
      </c>
      <c r="H139" s="14" t="s">
        <v>42</v>
      </c>
      <c r="I139" s="27"/>
      <c r="J139" s="16">
        <v>0.03</v>
      </c>
      <c r="K139" s="16"/>
      <c r="L139" s="16"/>
      <c r="M139" s="17">
        <f t="shared" si="11"/>
        <v>0.03</v>
      </c>
      <c r="N139" s="18"/>
      <c r="O139" s="19">
        <v>0.03</v>
      </c>
      <c r="P139" s="20">
        <f>M139-O139</f>
        <v>0</v>
      </c>
    </row>
    <row r="140" spans="1:16" x14ac:dyDescent="0.2">
      <c r="A140" s="10" t="s">
        <v>170</v>
      </c>
      <c r="B140" s="11" t="s">
        <v>229</v>
      </c>
      <c r="C140" s="10" t="s">
        <v>20</v>
      </c>
      <c r="D140" s="12" t="s">
        <v>33</v>
      </c>
      <c r="E140" s="12" t="s">
        <v>143</v>
      </c>
      <c r="F140" s="13" t="s">
        <v>243</v>
      </c>
      <c r="G140" s="14" t="s">
        <v>232</v>
      </c>
      <c r="H140" s="14" t="s">
        <v>42</v>
      </c>
      <c r="I140" s="27"/>
      <c r="J140" s="16">
        <v>0.03</v>
      </c>
      <c r="K140" s="16"/>
      <c r="L140" s="16"/>
      <c r="M140" s="17">
        <f t="shared" si="11"/>
        <v>0.03</v>
      </c>
      <c r="N140" s="18"/>
      <c r="O140" s="19">
        <v>0.03</v>
      </c>
      <c r="P140" s="20">
        <f>M140-O140</f>
        <v>0</v>
      </c>
    </row>
    <row r="141" spans="1:16" x14ac:dyDescent="0.2">
      <c r="A141" s="10" t="s">
        <v>170</v>
      </c>
      <c r="B141" s="11" t="s">
        <v>229</v>
      </c>
      <c r="C141" s="10" t="s">
        <v>20</v>
      </c>
      <c r="D141" s="29" t="s">
        <v>244</v>
      </c>
      <c r="E141" s="12" t="s">
        <v>22</v>
      </c>
      <c r="F141" s="13" t="s">
        <v>245</v>
      </c>
      <c r="G141" s="14" t="s">
        <v>237</v>
      </c>
      <c r="H141" s="14" t="s">
        <v>26</v>
      </c>
      <c r="I141" s="27"/>
      <c r="J141" s="16"/>
      <c r="K141" s="16">
        <v>1.4999999999999999E-2</v>
      </c>
      <c r="L141" s="16"/>
      <c r="M141" s="17">
        <f t="shared" si="11"/>
        <v>1.4999999999999999E-2</v>
      </c>
      <c r="N141" s="18"/>
      <c r="O141" s="19">
        <v>1.4999999999999999E-2</v>
      </c>
      <c r="P141" s="20">
        <f>M141-O141</f>
        <v>0</v>
      </c>
    </row>
    <row r="142" spans="1:16" x14ac:dyDescent="0.2">
      <c r="A142" s="10" t="s">
        <v>170</v>
      </c>
      <c r="B142" s="11" t="s">
        <v>229</v>
      </c>
      <c r="C142" s="10" t="s">
        <v>20</v>
      </c>
      <c r="D142" s="10" t="s">
        <v>246</v>
      </c>
      <c r="E142" s="66" t="s">
        <v>143</v>
      </c>
      <c r="F142" s="13" t="s">
        <v>247</v>
      </c>
      <c r="G142" s="14" t="s">
        <v>232</v>
      </c>
      <c r="H142" s="14" t="s">
        <v>42</v>
      </c>
      <c r="I142" s="27"/>
      <c r="J142" s="16">
        <v>0.03</v>
      </c>
      <c r="K142" s="16"/>
      <c r="L142" s="16"/>
      <c r="M142" s="17">
        <f t="shared" si="11"/>
        <v>0.03</v>
      </c>
      <c r="N142" s="18"/>
      <c r="O142" s="19">
        <v>0.03</v>
      </c>
      <c r="P142" s="20">
        <f>M142-O142</f>
        <v>0</v>
      </c>
    </row>
    <row r="143" spans="1:16" x14ac:dyDescent="0.2">
      <c r="A143" s="10" t="s">
        <v>170</v>
      </c>
      <c r="B143" s="11" t="s">
        <v>229</v>
      </c>
      <c r="C143" s="10" t="s">
        <v>20</v>
      </c>
      <c r="D143" s="10" t="s">
        <v>246</v>
      </c>
      <c r="E143" s="91" t="s">
        <v>143</v>
      </c>
      <c r="F143" s="13" t="s">
        <v>248</v>
      </c>
      <c r="G143" s="14" t="s">
        <v>232</v>
      </c>
      <c r="H143" s="14" t="s">
        <v>42</v>
      </c>
      <c r="I143" s="27"/>
      <c r="J143" s="16">
        <v>0.03</v>
      </c>
      <c r="K143" s="16"/>
      <c r="L143" s="16"/>
      <c r="M143" s="17">
        <f t="shared" si="11"/>
        <v>0.03</v>
      </c>
      <c r="N143" s="18"/>
      <c r="O143" s="19"/>
      <c r="P143" s="20"/>
    </row>
    <row r="144" spans="1:16" x14ac:dyDescent="0.2">
      <c r="A144" s="10" t="s">
        <v>170</v>
      </c>
      <c r="B144" s="11" t="s">
        <v>229</v>
      </c>
      <c r="C144" s="10" t="s">
        <v>20</v>
      </c>
      <c r="D144" s="10" t="s">
        <v>246</v>
      </c>
      <c r="E144" s="55" t="s">
        <v>143</v>
      </c>
      <c r="F144" s="13" t="s">
        <v>249</v>
      </c>
      <c r="G144" s="14" t="s">
        <v>232</v>
      </c>
      <c r="H144" s="14" t="s">
        <v>42</v>
      </c>
      <c r="I144" s="27"/>
      <c r="J144" s="16">
        <v>0.03</v>
      </c>
      <c r="K144" s="16"/>
      <c r="L144" s="16"/>
      <c r="M144" s="17">
        <f t="shared" si="11"/>
        <v>0.03</v>
      </c>
      <c r="N144" s="18"/>
      <c r="O144" s="19"/>
      <c r="P144" s="20"/>
    </row>
    <row r="145" spans="1:16" x14ac:dyDescent="0.2">
      <c r="A145" s="10" t="s">
        <v>170</v>
      </c>
      <c r="B145" s="11" t="s">
        <v>229</v>
      </c>
      <c r="C145" s="10" t="s">
        <v>20</v>
      </c>
      <c r="D145" s="12" t="s">
        <v>250</v>
      </c>
      <c r="E145" s="12" t="s">
        <v>22</v>
      </c>
      <c r="F145" s="13" t="s">
        <v>251</v>
      </c>
      <c r="G145" s="14" t="s">
        <v>232</v>
      </c>
      <c r="H145" s="14" t="s">
        <v>26</v>
      </c>
      <c r="I145" s="27"/>
      <c r="J145" s="16"/>
      <c r="K145" s="16">
        <v>0.02</v>
      </c>
      <c r="L145" s="16"/>
      <c r="M145" s="17">
        <f t="shared" si="11"/>
        <v>0.02</v>
      </c>
      <c r="N145" s="18"/>
      <c r="O145" s="19">
        <v>0.02</v>
      </c>
      <c r="P145" s="20">
        <f>M145-O145</f>
        <v>0</v>
      </c>
    </row>
    <row r="146" spans="1:16" x14ac:dyDescent="0.2">
      <c r="A146" s="10" t="s">
        <v>170</v>
      </c>
      <c r="B146" s="11" t="s">
        <v>229</v>
      </c>
      <c r="C146" s="10" t="s">
        <v>20</v>
      </c>
      <c r="D146" s="66" t="s">
        <v>39</v>
      </c>
      <c r="E146" s="66" t="s">
        <v>40</v>
      </c>
      <c r="F146" s="13" t="s">
        <v>41</v>
      </c>
      <c r="G146" s="14" t="s">
        <v>252</v>
      </c>
      <c r="H146" s="14" t="s">
        <v>42</v>
      </c>
      <c r="I146" s="27"/>
      <c r="J146" s="16">
        <v>0.1</v>
      </c>
      <c r="K146" s="16"/>
      <c r="L146" s="16"/>
      <c r="M146" s="17">
        <f t="shared" si="11"/>
        <v>0.1</v>
      </c>
      <c r="N146" s="18"/>
      <c r="O146" s="19">
        <v>0.5</v>
      </c>
      <c r="P146" s="20">
        <f>M146-O146</f>
        <v>-0.4</v>
      </c>
    </row>
    <row r="147" spans="1:16" x14ac:dyDescent="0.2">
      <c r="A147" s="10" t="s">
        <v>170</v>
      </c>
      <c r="B147" s="11" t="s">
        <v>229</v>
      </c>
      <c r="C147" s="10" t="s">
        <v>20</v>
      </c>
      <c r="D147" s="92" t="s">
        <v>39</v>
      </c>
      <c r="E147" s="92" t="s">
        <v>40</v>
      </c>
      <c r="F147" s="13" t="s">
        <v>41</v>
      </c>
      <c r="G147" s="14" t="s">
        <v>252</v>
      </c>
      <c r="H147" s="14" t="s">
        <v>8</v>
      </c>
      <c r="I147" s="27">
        <v>0.25</v>
      </c>
      <c r="J147" s="16"/>
      <c r="K147" s="16"/>
      <c r="L147" s="16"/>
      <c r="M147" s="17">
        <f t="shared" si="11"/>
        <v>0.25</v>
      </c>
      <c r="N147" s="18"/>
      <c r="O147" s="19"/>
      <c r="P147" s="20"/>
    </row>
    <row r="148" spans="1:16" x14ac:dyDescent="0.2">
      <c r="A148" s="10" t="s">
        <v>170</v>
      </c>
      <c r="B148" s="11" t="s">
        <v>229</v>
      </c>
      <c r="C148" s="10" t="s">
        <v>20</v>
      </c>
      <c r="D148" s="10" t="s">
        <v>39</v>
      </c>
      <c r="E148" s="10" t="s">
        <v>40</v>
      </c>
      <c r="F148" s="13" t="s">
        <v>253</v>
      </c>
      <c r="G148" s="14" t="s">
        <v>232</v>
      </c>
      <c r="H148" s="14" t="s">
        <v>42</v>
      </c>
      <c r="I148" s="27"/>
      <c r="J148" s="16">
        <v>0.1</v>
      </c>
      <c r="K148" s="16"/>
      <c r="L148" s="16"/>
      <c r="M148" s="17">
        <f t="shared" si="11"/>
        <v>0.1</v>
      </c>
      <c r="N148" s="18"/>
      <c r="O148" s="19">
        <v>1.4999999999999999E-2</v>
      </c>
      <c r="P148" s="20">
        <f t="shared" ref="P148:P163" si="12">M148-O148</f>
        <v>8.5000000000000006E-2</v>
      </c>
    </row>
    <row r="149" spans="1:16" x14ac:dyDescent="0.2">
      <c r="A149" s="10" t="s">
        <v>170</v>
      </c>
      <c r="B149" s="11" t="s">
        <v>229</v>
      </c>
      <c r="C149" s="10" t="s">
        <v>20</v>
      </c>
      <c r="D149" s="10" t="s">
        <v>39</v>
      </c>
      <c r="E149" s="12" t="s">
        <v>143</v>
      </c>
      <c r="F149" s="13" t="s">
        <v>254</v>
      </c>
      <c r="G149" s="14" t="s">
        <v>232</v>
      </c>
      <c r="H149" s="14" t="s">
        <v>42</v>
      </c>
      <c r="I149" s="27"/>
      <c r="J149" s="16">
        <v>0.1</v>
      </c>
      <c r="K149" s="16"/>
      <c r="L149" s="16"/>
      <c r="M149" s="17">
        <f t="shared" si="11"/>
        <v>0.1</v>
      </c>
      <c r="N149" s="18"/>
      <c r="O149" s="19">
        <v>1.4999999999999999E-2</v>
      </c>
      <c r="P149" s="20">
        <f t="shared" si="12"/>
        <v>8.5000000000000006E-2</v>
      </c>
    </row>
    <row r="150" spans="1:16" x14ac:dyDescent="0.2">
      <c r="A150" s="10" t="s">
        <v>170</v>
      </c>
      <c r="B150" s="11" t="s">
        <v>229</v>
      </c>
      <c r="C150" s="10" t="s">
        <v>20</v>
      </c>
      <c r="D150" s="12" t="s">
        <v>255</v>
      </c>
      <c r="E150" s="12" t="s">
        <v>52</v>
      </c>
      <c r="F150" s="13" t="s">
        <v>256</v>
      </c>
      <c r="G150" s="14" t="s">
        <v>232</v>
      </c>
      <c r="H150" s="14" t="s">
        <v>26</v>
      </c>
      <c r="I150" s="27"/>
      <c r="J150" s="16"/>
      <c r="K150" s="16">
        <v>0.01</v>
      </c>
      <c r="L150" s="16"/>
      <c r="M150" s="17">
        <f t="shared" si="11"/>
        <v>0.01</v>
      </c>
      <c r="N150" s="18"/>
      <c r="O150" s="19">
        <v>0.01</v>
      </c>
      <c r="P150" s="20">
        <f t="shared" si="12"/>
        <v>0</v>
      </c>
    </row>
    <row r="151" spans="1:16" x14ac:dyDescent="0.2">
      <c r="A151" s="10" t="s">
        <v>170</v>
      </c>
      <c r="B151" s="11" t="s">
        <v>229</v>
      </c>
      <c r="C151" s="10" t="s">
        <v>20</v>
      </c>
      <c r="D151" s="10" t="s">
        <v>255</v>
      </c>
      <c r="E151" s="12" t="s">
        <v>143</v>
      </c>
      <c r="F151" s="13" t="s">
        <v>257</v>
      </c>
      <c r="G151" s="14" t="s">
        <v>232</v>
      </c>
      <c r="H151" s="14" t="s">
        <v>26</v>
      </c>
      <c r="I151" s="27"/>
      <c r="J151" s="16"/>
      <c r="K151" s="16">
        <v>0.01</v>
      </c>
      <c r="L151" s="16"/>
      <c r="M151" s="17">
        <f t="shared" si="11"/>
        <v>0.01</v>
      </c>
      <c r="N151" s="18"/>
      <c r="O151" s="19">
        <v>0.01</v>
      </c>
      <c r="P151" s="20">
        <f t="shared" si="12"/>
        <v>0</v>
      </c>
    </row>
    <row r="152" spans="1:16" ht="13.5" customHeight="1" x14ac:dyDescent="0.2">
      <c r="A152" s="10" t="s">
        <v>170</v>
      </c>
      <c r="B152" s="11" t="s">
        <v>229</v>
      </c>
      <c r="C152" s="10" t="s">
        <v>20</v>
      </c>
      <c r="D152" s="12" t="s">
        <v>46</v>
      </c>
      <c r="E152" s="12" t="s">
        <v>52</v>
      </c>
      <c r="F152" s="13" t="s">
        <v>258</v>
      </c>
      <c r="G152" s="14" t="s">
        <v>259</v>
      </c>
      <c r="H152" s="14" t="s">
        <v>26</v>
      </c>
      <c r="I152" s="27"/>
      <c r="J152" s="16"/>
      <c r="K152" s="16">
        <v>0.3</v>
      </c>
      <c r="L152" s="16"/>
      <c r="M152" s="17">
        <f t="shared" si="11"/>
        <v>0.3</v>
      </c>
      <c r="N152" s="18"/>
      <c r="O152" s="19">
        <v>0.25</v>
      </c>
      <c r="P152" s="20">
        <f t="shared" si="12"/>
        <v>4.9999999999999989E-2</v>
      </c>
    </row>
    <row r="153" spans="1:16" x14ac:dyDescent="0.2">
      <c r="A153" s="10" t="s">
        <v>170</v>
      </c>
      <c r="B153" s="11" t="s">
        <v>229</v>
      </c>
      <c r="C153" s="10" t="s">
        <v>20</v>
      </c>
      <c r="D153" s="12" t="s">
        <v>49</v>
      </c>
      <c r="E153" s="12" t="s">
        <v>52</v>
      </c>
      <c r="F153" s="13" t="s">
        <v>260</v>
      </c>
      <c r="G153" s="14" t="s">
        <v>232</v>
      </c>
      <c r="H153" s="14" t="s">
        <v>42</v>
      </c>
      <c r="I153" s="27"/>
      <c r="J153" s="16">
        <v>0.03</v>
      </c>
      <c r="K153" s="16"/>
      <c r="L153" s="16"/>
      <c r="M153" s="17">
        <f t="shared" si="11"/>
        <v>0.03</v>
      </c>
      <c r="N153" s="18"/>
      <c r="O153" s="19">
        <v>0.03</v>
      </c>
      <c r="P153" s="20">
        <f t="shared" si="12"/>
        <v>0</v>
      </c>
    </row>
    <row r="154" spans="1:16" x14ac:dyDescent="0.2">
      <c r="A154" s="10" t="s">
        <v>170</v>
      </c>
      <c r="B154" s="11" t="s">
        <v>229</v>
      </c>
      <c r="C154" s="10" t="s">
        <v>20</v>
      </c>
      <c r="D154" s="10" t="s">
        <v>49</v>
      </c>
      <c r="E154" s="12" t="s">
        <v>143</v>
      </c>
      <c r="F154" s="13" t="s">
        <v>261</v>
      </c>
      <c r="G154" s="14" t="s">
        <v>232</v>
      </c>
      <c r="H154" s="14" t="s">
        <v>42</v>
      </c>
      <c r="I154" s="27"/>
      <c r="J154" s="16">
        <v>0.06</v>
      </c>
      <c r="K154" s="16"/>
      <c r="L154" s="16"/>
      <c r="M154" s="17">
        <f t="shared" si="11"/>
        <v>0.06</v>
      </c>
      <c r="N154" s="18"/>
      <c r="O154" s="19">
        <v>0.06</v>
      </c>
      <c r="P154" s="20">
        <f t="shared" si="12"/>
        <v>0</v>
      </c>
    </row>
    <row r="155" spans="1:16" x14ac:dyDescent="0.2">
      <c r="A155" s="10" t="s">
        <v>170</v>
      </c>
      <c r="B155" s="11" t="s">
        <v>229</v>
      </c>
      <c r="C155" s="10" t="s">
        <v>20</v>
      </c>
      <c r="D155" s="12" t="s">
        <v>57</v>
      </c>
      <c r="E155" s="12" t="s">
        <v>52</v>
      </c>
      <c r="F155" s="13" t="s">
        <v>262</v>
      </c>
      <c r="G155" s="14" t="s">
        <v>232</v>
      </c>
      <c r="H155" s="14" t="s">
        <v>42</v>
      </c>
      <c r="I155" s="27"/>
      <c r="J155" s="16">
        <v>0.12</v>
      </c>
      <c r="K155" s="16"/>
      <c r="L155" s="16"/>
      <c r="M155" s="17">
        <f t="shared" si="11"/>
        <v>0.12</v>
      </c>
      <c r="N155" s="18"/>
      <c r="O155" s="19">
        <v>0.12</v>
      </c>
      <c r="P155" s="20">
        <f t="shared" si="12"/>
        <v>0</v>
      </c>
    </row>
    <row r="156" spans="1:16" x14ac:dyDescent="0.2">
      <c r="A156" s="10" t="s">
        <v>170</v>
      </c>
      <c r="B156" s="11" t="s">
        <v>229</v>
      </c>
      <c r="C156" s="10" t="s">
        <v>20</v>
      </c>
      <c r="D156" s="10" t="s">
        <v>57</v>
      </c>
      <c r="E156" s="10" t="s">
        <v>143</v>
      </c>
      <c r="F156" s="13" t="s">
        <v>263</v>
      </c>
      <c r="G156" s="14" t="s">
        <v>232</v>
      </c>
      <c r="H156" s="14" t="s">
        <v>42</v>
      </c>
      <c r="I156" s="27"/>
      <c r="J156" s="16">
        <v>0.12</v>
      </c>
      <c r="K156" s="16"/>
      <c r="L156" s="16"/>
      <c r="M156" s="17">
        <f t="shared" si="11"/>
        <v>0.12</v>
      </c>
      <c r="N156" s="18"/>
      <c r="O156" s="19">
        <v>0.12</v>
      </c>
      <c r="P156" s="20">
        <f t="shared" si="12"/>
        <v>0</v>
      </c>
    </row>
    <row r="157" spans="1:16" x14ac:dyDescent="0.2">
      <c r="A157" s="10" t="s">
        <v>170</v>
      </c>
      <c r="B157" s="11" t="s">
        <v>229</v>
      </c>
      <c r="C157" s="46" t="s">
        <v>20</v>
      </c>
      <c r="D157" s="47" t="s">
        <v>75</v>
      </c>
      <c r="E157" s="47" t="s">
        <v>76</v>
      </c>
      <c r="F157" s="47" t="s">
        <v>76</v>
      </c>
      <c r="G157" s="48"/>
      <c r="H157" s="49"/>
      <c r="I157" s="50">
        <f>SUM(I130:I156)</f>
        <v>0.25</v>
      </c>
      <c r="J157" s="51">
        <f>SUM(J130:J156)</f>
        <v>0.95</v>
      </c>
      <c r="K157" s="51">
        <f>SUM(K130:K156)</f>
        <v>0.71</v>
      </c>
      <c r="L157" s="51"/>
      <c r="M157" s="52">
        <f t="shared" si="11"/>
        <v>1.91</v>
      </c>
      <c r="N157" s="18"/>
      <c r="O157" s="53">
        <v>1.96</v>
      </c>
      <c r="P157" s="20">
        <f t="shared" si="12"/>
        <v>-5.0000000000000044E-2</v>
      </c>
    </row>
    <row r="158" spans="1:16" x14ac:dyDescent="0.2">
      <c r="A158" s="10" t="s">
        <v>170</v>
      </c>
      <c r="B158" s="11" t="s">
        <v>229</v>
      </c>
      <c r="C158" s="12" t="s">
        <v>77</v>
      </c>
      <c r="D158" s="12" t="s">
        <v>264</v>
      </c>
      <c r="E158" s="12" t="s">
        <v>143</v>
      </c>
      <c r="F158" s="13" t="s">
        <v>265</v>
      </c>
      <c r="G158" s="14" t="s">
        <v>237</v>
      </c>
      <c r="H158" s="39" t="s">
        <v>81</v>
      </c>
      <c r="I158" s="27"/>
      <c r="J158" s="16"/>
      <c r="K158" s="16"/>
      <c r="L158" s="16">
        <v>0.03</v>
      </c>
      <c r="M158" s="17">
        <f t="shared" si="11"/>
        <v>0.03</v>
      </c>
      <c r="N158" s="18"/>
      <c r="O158" s="19">
        <v>0.03</v>
      </c>
      <c r="P158" s="20">
        <f t="shared" si="12"/>
        <v>0</v>
      </c>
    </row>
    <row r="159" spans="1:16" x14ac:dyDescent="0.2">
      <c r="A159" s="10" t="s">
        <v>170</v>
      </c>
      <c r="B159" s="11" t="s">
        <v>229</v>
      </c>
      <c r="C159" s="10" t="s">
        <v>77</v>
      </c>
      <c r="D159" s="12" t="s">
        <v>82</v>
      </c>
      <c r="E159" s="12" t="s">
        <v>40</v>
      </c>
      <c r="F159" s="13" t="s">
        <v>266</v>
      </c>
      <c r="G159" s="14" t="s">
        <v>237</v>
      </c>
      <c r="H159" s="39" t="s">
        <v>81</v>
      </c>
      <c r="I159" s="27"/>
      <c r="J159" s="16"/>
      <c r="K159" s="16"/>
      <c r="L159" s="16">
        <v>0.05</v>
      </c>
      <c r="M159" s="17">
        <f t="shared" si="11"/>
        <v>0.05</v>
      </c>
      <c r="N159" s="18"/>
      <c r="O159" s="19">
        <v>0.06</v>
      </c>
      <c r="P159" s="20">
        <f t="shared" si="12"/>
        <v>-9.999999999999995E-3</v>
      </c>
    </row>
    <row r="160" spans="1:16" x14ac:dyDescent="0.2">
      <c r="A160" s="10" t="s">
        <v>170</v>
      </c>
      <c r="B160" s="11" t="s">
        <v>229</v>
      </c>
      <c r="C160" s="10" t="s">
        <v>77</v>
      </c>
      <c r="D160" s="10" t="s">
        <v>82</v>
      </c>
      <c r="E160" s="12" t="s">
        <v>143</v>
      </c>
      <c r="F160" s="13" t="s">
        <v>267</v>
      </c>
      <c r="G160" s="14" t="s">
        <v>237</v>
      </c>
      <c r="H160" s="39" t="s">
        <v>81</v>
      </c>
      <c r="I160" s="27"/>
      <c r="J160" s="16"/>
      <c r="K160" s="16"/>
      <c r="L160" s="16">
        <v>0.12</v>
      </c>
      <c r="M160" s="17">
        <f t="shared" si="11"/>
        <v>0.12</v>
      </c>
      <c r="N160" s="18"/>
      <c r="O160" s="19">
        <v>0.12</v>
      </c>
      <c r="P160" s="20">
        <f t="shared" si="12"/>
        <v>0</v>
      </c>
    </row>
    <row r="161" spans="1:16" x14ac:dyDescent="0.2">
      <c r="A161" s="10" t="s">
        <v>170</v>
      </c>
      <c r="B161" s="11" t="s">
        <v>229</v>
      </c>
      <c r="C161" s="10" t="s">
        <v>77</v>
      </c>
      <c r="D161" s="12" t="s">
        <v>268</v>
      </c>
      <c r="E161" s="12" t="s">
        <v>143</v>
      </c>
      <c r="F161" s="13" t="s">
        <v>269</v>
      </c>
      <c r="G161" s="14" t="s">
        <v>237</v>
      </c>
      <c r="H161" s="39" t="s">
        <v>81</v>
      </c>
      <c r="I161" s="27"/>
      <c r="J161" s="16"/>
      <c r="K161" s="16"/>
      <c r="L161" s="16">
        <v>0.03</v>
      </c>
      <c r="M161" s="17">
        <f t="shared" si="11"/>
        <v>0.03</v>
      </c>
      <c r="N161" s="18"/>
      <c r="O161" s="19">
        <v>0.03</v>
      </c>
      <c r="P161" s="20">
        <f t="shared" si="12"/>
        <v>0</v>
      </c>
    </row>
    <row r="162" spans="1:16" x14ac:dyDescent="0.2">
      <c r="A162" s="10" t="s">
        <v>170</v>
      </c>
      <c r="B162" s="11" t="s">
        <v>229</v>
      </c>
      <c r="C162" s="10" t="s">
        <v>77</v>
      </c>
      <c r="D162" s="12" t="s">
        <v>270</v>
      </c>
      <c r="E162" s="12" t="s">
        <v>52</v>
      </c>
      <c r="F162" s="13" t="s">
        <v>271</v>
      </c>
      <c r="G162" s="14" t="s">
        <v>237</v>
      </c>
      <c r="H162" s="39" t="s">
        <v>81</v>
      </c>
      <c r="I162" s="27"/>
      <c r="J162" s="16"/>
      <c r="K162" s="16"/>
      <c r="L162" s="16">
        <v>0.03</v>
      </c>
      <c r="M162" s="17">
        <f t="shared" si="11"/>
        <v>0.03</v>
      </c>
      <c r="N162" s="18"/>
      <c r="O162" s="19">
        <v>0.03</v>
      </c>
      <c r="P162" s="20">
        <f t="shared" si="12"/>
        <v>0</v>
      </c>
    </row>
    <row r="163" spans="1:16" x14ac:dyDescent="0.2">
      <c r="A163" s="10" t="s">
        <v>170</v>
      </c>
      <c r="B163" s="11" t="s">
        <v>229</v>
      </c>
      <c r="C163" s="10" t="s">
        <v>77</v>
      </c>
      <c r="D163" s="12" t="s">
        <v>272</v>
      </c>
      <c r="E163" s="12" t="s">
        <v>143</v>
      </c>
      <c r="F163" s="13" t="s">
        <v>273</v>
      </c>
      <c r="G163" s="14" t="s">
        <v>237</v>
      </c>
      <c r="H163" s="39" t="s">
        <v>81</v>
      </c>
      <c r="I163" s="27"/>
      <c r="J163" s="16"/>
      <c r="K163" s="16"/>
      <c r="L163" s="16">
        <v>4.4999999999999998E-2</v>
      </c>
      <c r="M163" s="17">
        <f t="shared" si="11"/>
        <v>4.4999999999999998E-2</v>
      </c>
      <c r="N163" s="18"/>
      <c r="O163" s="19">
        <v>4.4999999999999998E-2</v>
      </c>
      <c r="P163" s="20">
        <f t="shared" si="12"/>
        <v>0</v>
      </c>
    </row>
    <row r="164" spans="1:16" x14ac:dyDescent="0.2">
      <c r="A164" s="30" t="s">
        <v>170</v>
      </c>
      <c r="B164" s="31" t="s">
        <v>229</v>
      </c>
      <c r="C164" s="10" t="s">
        <v>77</v>
      </c>
      <c r="D164" s="43" t="s">
        <v>109</v>
      </c>
      <c r="E164" s="12" t="s">
        <v>143</v>
      </c>
      <c r="F164" s="13" t="s">
        <v>274</v>
      </c>
      <c r="G164" s="34" t="s">
        <v>275</v>
      </c>
      <c r="H164" s="39" t="s">
        <v>81</v>
      </c>
      <c r="I164" s="27"/>
      <c r="J164" s="16"/>
      <c r="K164" s="16"/>
      <c r="L164" s="36">
        <v>0.05</v>
      </c>
      <c r="M164" s="37">
        <f t="shared" si="11"/>
        <v>0.05</v>
      </c>
      <c r="N164" s="18"/>
      <c r="O164" s="19"/>
      <c r="P164" s="20"/>
    </row>
    <row r="165" spans="1:16" x14ac:dyDescent="0.2">
      <c r="A165" s="10" t="s">
        <v>170</v>
      </c>
      <c r="B165" s="11" t="s">
        <v>229</v>
      </c>
      <c r="C165" s="10" t="s">
        <v>77</v>
      </c>
      <c r="D165" s="12" t="s">
        <v>109</v>
      </c>
      <c r="E165" s="12" t="s">
        <v>143</v>
      </c>
      <c r="F165" s="13" t="s">
        <v>144</v>
      </c>
      <c r="G165" s="14" t="s">
        <v>276</v>
      </c>
      <c r="H165" s="39" t="s">
        <v>81</v>
      </c>
      <c r="I165" s="27"/>
      <c r="J165" s="16"/>
      <c r="K165" s="16"/>
      <c r="L165" s="16">
        <v>0.1</v>
      </c>
      <c r="M165" s="17">
        <f t="shared" si="11"/>
        <v>0.1</v>
      </c>
      <c r="N165" s="18"/>
      <c r="O165" s="19">
        <v>0.1</v>
      </c>
      <c r="P165" s="20">
        <f t="shared" ref="P165:P177" si="13">M165-O165</f>
        <v>0</v>
      </c>
    </row>
    <row r="166" spans="1:16" x14ac:dyDescent="0.2">
      <c r="A166" s="10" t="s">
        <v>170</v>
      </c>
      <c r="B166" s="11" t="s">
        <v>229</v>
      </c>
      <c r="C166" s="10" t="s">
        <v>77</v>
      </c>
      <c r="D166" s="12" t="s">
        <v>109</v>
      </c>
      <c r="E166" s="12" t="s">
        <v>143</v>
      </c>
      <c r="F166" s="13" t="s">
        <v>277</v>
      </c>
      <c r="G166" s="14" t="s">
        <v>278</v>
      </c>
      <c r="H166" s="39" t="s">
        <v>81</v>
      </c>
      <c r="I166" s="27"/>
      <c r="J166" s="16"/>
      <c r="K166" s="16"/>
      <c r="L166" s="16">
        <v>0.12</v>
      </c>
      <c r="M166" s="17">
        <f t="shared" si="11"/>
        <v>0.12</v>
      </c>
      <c r="N166" s="18"/>
      <c r="O166" s="19">
        <v>0.09</v>
      </c>
      <c r="P166" s="20">
        <f t="shared" si="13"/>
        <v>0.03</v>
      </c>
    </row>
    <row r="167" spans="1:16" x14ac:dyDescent="0.2">
      <c r="A167" s="10" t="s">
        <v>170</v>
      </c>
      <c r="B167" s="11" t="s">
        <v>229</v>
      </c>
      <c r="C167" s="10" t="s">
        <v>77</v>
      </c>
      <c r="D167" s="12" t="s">
        <v>91</v>
      </c>
      <c r="E167" s="12" t="s">
        <v>143</v>
      </c>
      <c r="F167" s="13" t="s">
        <v>279</v>
      </c>
      <c r="G167" s="14" t="s">
        <v>237</v>
      </c>
      <c r="H167" s="39" t="s">
        <v>81</v>
      </c>
      <c r="I167" s="27"/>
      <c r="J167" s="16"/>
      <c r="K167" s="16"/>
      <c r="L167" s="16">
        <v>0.06</v>
      </c>
      <c r="M167" s="17">
        <f t="shared" si="11"/>
        <v>0.06</v>
      </c>
      <c r="N167" s="18"/>
      <c r="O167" s="19">
        <v>0.06</v>
      </c>
      <c r="P167" s="20">
        <f t="shared" si="13"/>
        <v>0</v>
      </c>
    </row>
    <row r="168" spans="1:16" x14ac:dyDescent="0.2">
      <c r="A168" s="10" t="s">
        <v>170</v>
      </c>
      <c r="B168" s="11" t="s">
        <v>229</v>
      </c>
      <c r="C168" s="10" t="s">
        <v>77</v>
      </c>
      <c r="D168" s="12" t="s">
        <v>186</v>
      </c>
      <c r="E168" s="12" t="s">
        <v>143</v>
      </c>
      <c r="F168" s="13" t="s">
        <v>187</v>
      </c>
      <c r="G168" s="14" t="s">
        <v>237</v>
      </c>
      <c r="H168" s="39" t="s">
        <v>81</v>
      </c>
      <c r="I168" s="27"/>
      <c r="J168" s="16"/>
      <c r="K168" s="16"/>
      <c r="L168" s="16">
        <v>0.02</v>
      </c>
      <c r="M168" s="17">
        <f t="shared" si="11"/>
        <v>0.02</v>
      </c>
      <c r="N168" s="18"/>
      <c r="O168" s="19">
        <v>0.02</v>
      </c>
      <c r="P168" s="20">
        <f t="shared" si="13"/>
        <v>0</v>
      </c>
    </row>
    <row r="169" spans="1:16" x14ac:dyDescent="0.2">
      <c r="A169" s="10" t="s">
        <v>170</v>
      </c>
      <c r="B169" s="11" t="s">
        <v>229</v>
      </c>
      <c r="C169" s="10" t="s">
        <v>77</v>
      </c>
      <c r="D169" s="12" t="s">
        <v>98</v>
      </c>
      <c r="E169" s="12" t="s">
        <v>143</v>
      </c>
      <c r="F169" s="13" t="s">
        <v>280</v>
      </c>
      <c r="G169" s="14" t="s">
        <v>237</v>
      </c>
      <c r="H169" s="39" t="s">
        <v>81</v>
      </c>
      <c r="I169" s="27"/>
      <c r="J169" s="16"/>
      <c r="K169" s="16"/>
      <c r="L169" s="16">
        <v>0.06</v>
      </c>
      <c r="M169" s="17">
        <f t="shared" si="11"/>
        <v>0.06</v>
      </c>
      <c r="N169" s="18"/>
      <c r="O169" s="19">
        <v>0.03</v>
      </c>
      <c r="P169" s="20">
        <f t="shared" si="13"/>
        <v>0.03</v>
      </c>
    </row>
    <row r="170" spans="1:16" x14ac:dyDescent="0.2">
      <c r="A170" s="10" t="s">
        <v>170</v>
      </c>
      <c r="B170" s="11" t="s">
        <v>229</v>
      </c>
      <c r="C170" s="10" t="s">
        <v>77</v>
      </c>
      <c r="D170" s="12" t="s">
        <v>281</v>
      </c>
      <c r="E170" s="12" t="s">
        <v>22</v>
      </c>
      <c r="F170" s="13" t="s">
        <v>282</v>
      </c>
      <c r="G170" s="14" t="s">
        <v>237</v>
      </c>
      <c r="H170" s="39" t="s">
        <v>81</v>
      </c>
      <c r="I170" s="27"/>
      <c r="J170" s="16"/>
      <c r="K170" s="16"/>
      <c r="L170" s="16">
        <v>0.02</v>
      </c>
      <c r="M170" s="17">
        <f t="shared" si="11"/>
        <v>0.02</v>
      </c>
      <c r="N170" s="18"/>
      <c r="O170" s="19">
        <v>0.02</v>
      </c>
      <c r="P170" s="20">
        <f t="shared" si="13"/>
        <v>0</v>
      </c>
    </row>
    <row r="171" spans="1:16" x14ac:dyDescent="0.2">
      <c r="A171" s="10" t="s">
        <v>170</v>
      </c>
      <c r="B171" s="11" t="s">
        <v>229</v>
      </c>
      <c r="C171" s="10" t="s">
        <v>77</v>
      </c>
      <c r="D171" s="12" t="s">
        <v>100</v>
      </c>
      <c r="E171" s="12" t="s">
        <v>143</v>
      </c>
      <c r="F171" s="13" t="s">
        <v>283</v>
      </c>
      <c r="G171" s="14" t="s">
        <v>284</v>
      </c>
      <c r="H171" s="39" t="s">
        <v>81</v>
      </c>
      <c r="I171" s="27"/>
      <c r="J171" s="16"/>
      <c r="K171" s="16"/>
      <c r="L171" s="16">
        <v>0.03</v>
      </c>
      <c r="M171" s="17">
        <f t="shared" si="11"/>
        <v>0.03</v>
      </c>
      <c r="N171" s="18"/>
      <c r="O171" s="19">
        <v>0.03</v>
      </c>
      <c r="P171" s="20">
        <f t="shared" si="13"/>
        <v>0</v>
      </c>
    </row>
    <row r="172" spans="1:16" x14ac:dyDescent="0.2">
      <c r="A172" s="10" t="s">
        <v>170</v>
      </c>
      <c r="B172" s="11" t="s">
        <v>229</v>
      </c>
      <c r="C172" s="10" t="s">
        <v>77</v>
      </c>
      <c r="D172" s="12" t="s">
        <v>105</v>
      </c>
      <c r="E172" s="12" t="s">
        <v>52</v>
      </c>
      <c r="F172" s="13" t="s">
        <v>285</v>
      </c>
      <c r="G172" s="14" t="s">
        <v>232</v>
      </c>
      <c r="H172" s="39" t="s">
        <v>81</v>
      </c>
      <c r="I172" s="27"/>
      <c r="J172" s="16"/>
      <c r="K172" s="16"/>
      <c r="L172" s="16">
        <v>0.06</v>
      </c>
      <c r="M172" s="17">
        <f t="shared" si="11"/>
        <v>0.06</v>
      </c>
      <c r="N172" s="18"/>
      <c r="O172" s="19">
        <v>0.06</v>
      </c>
      <c r="P172" s="20">
        <f t="shared" si="13"/>
        <v>0</v>
      </c>
    </row>
    <row r="173" spans="1:16" x14ac:dyDescent="0.2">
      <c r="A173" s="10" t="s">
        <v>170</v>
      </c>
      <c r="B173" s="11" t="s">
        <v>229</v>
      </c>
      <c r="C173" s="10" t="s">
        <v>77</v>
      </c>
      <c r="D173" s="12" t="s">
        <v>105</v>
      </c>
      <c r="E173" s="12" t="s">
        <v>143</v>
      </c>
      <c r="F173" s="13" t="s">
        <v>286</v>
      </c>
      <c r="G173" s="14" t="s">
        <v>232</v>
      </c>
      <c r="H173" s="39" t="s">
        <v>81</v>
      </c>
      <c r="I173" s="27"/>
      <c r="J173" s="16"/>
      <c r="K173" s="16"/>
      <c r="L173" s="16">
        <v>0.06</v>
      </c>
      <c r="M173" s="17">
        <f t="shared" si="11"/>
        <v>0.06</v>
      </c>
      <c r="N173" s="18" t="s">
        <v>287</v>
      </c>
      <c r="O173" s="19">
        <v>0</v>
      </c>
      <c r="P173" s="20">
        <f t="shared" si="13"/>
        <v>0.06</v>
      </c>
    </row>
    <row r="174" spans="1:16" x14ac:dyDescent="0.2">
      <c r="A174" s="10" t="s">
        <v>170</v>
      </c>
      <c r="B174" s="11" t="s">
        <v>229</v>
      </c>
      <c r="C174" s="10" t="s">
        <v>77</v>
      </c>
      <c r="D174" s="12" t="s">
        <v>107</v>
      </c>
      <c r="E174" s="12" t="s">
        <v>143</v>
      </c>
      <c r="F174" s="13" t="s">
        <v>288</v>
      </c>
      <c r="G174" s="14" t="s">
        <v>289</v>
      </c>
      <c r="H174" s="39" t="s">
        <v>81</v>
      </c>
      <c r="I174" s="27"/>
      <c r="J174" s="16"/>
      <c r="K174" s="16"/>
      <c r="L174" s="16">
        <v>0.15</v>
      </c>
      <c r="M174" s="17">
        <f t="shared" si="11"/>
        <v>0.15</v>
      </c>
      <c r="N174" s="18"/>
      <c r="O174" s="19">
        <v>0.15</v>
      </c>
      <c r="P174" s="20">
        <f t="shared" si="13"/>
        <v>0</v>
      </c>
    </row>
    <row r="175" spans="1:16" x14ac:dyDescent="0.2">
      <c r="A175" s="10" t="s">
        <v>170</v>
      </c>
      <c r="B175" s="11" t="s">
        <v>229</v>
      </c>
      <c r="C175" s="10" t="s">
        <v>77</v>
      </c>
      <c r="D175" s="10" t="s">
        <v>107</v>
      </c>
      <c r="E175" s="10" t="s">
        <v>143</v>
      </c>
      <c r="F175" s="21" t="s">
        <v>288</v>
      </c>
      <c r="G175" s="76" t="s">
        <v>290</v>
      </c>
      <c r="H175" s="39" t="s">
        <v>81</v>
      </c>
      <c r="I175" s="23"/>
      <c r="J175" s="24"/>
      <c r="K175" s="24"/>
      <c r="L175" s="24">
        <v>0.35</v>
      </c>
      <c r="M175" s="25">
        <f t="shared" si="11"/>
        <v>0.35</v>
      </c>
      <c r="N175" s="18"/>
      <c r="O175" s="26">
        <v>0.45</v>
      </c>
      <c r="P175" s="20">
        <f t="shared" si="13"/>
        <v>-0.10000000000000003</v>
      </c>
    </row>
    <row r="176" spans="1:16" x14ac:dyDescent="0.2">
      <c r="A176" s="10" t="s">
        <v>170</v>
      </c>
      <c r="B176" s="11" t="s">
        <v>229</v>
      </c>
      <c r="C176" s="10" t="s">
        <v>77</v>
      </c>
      <c r="D176" s="12" t="s">
        <v>111</v>
      </c>
      <c r="E176" s="12" t="s">
        <v>143</v>
      </c>
      <c r="F176" s="13" t="s">
        <v>291</v>
      </c>
      <c r="G176" s="14" t="s">
        <v>237</v>
      </c>
      <c r="H176" s="39" t="s">
        <v>81</v>
      </c>
      <c r="I176" s="27"/>
      <c r="J176" s="16"/>
      <c r="K176" s="16"/>
      <c r="L176" s="16">
        <v>0.05</v>
      </c>
      <c r="M176" s="17">
        <f t="shared" si="11"/>
        <v>0.05</v>
      </c>
      <c r="N176" s="18"/>
      <c r="O176" s="19">
        <v>0.05</v>
      </c>
      <c r="P176" s="20">
        <f t="shared" si="13"/>
        <v>0</v>
      </c>
    </row>
    <row r="177" spans="1:16" x14ac:dyDescent="0.2">
      <c r="A177" s="10" t="s">
        <v>170</v>
      </c>
      <c r="B177" s="11" t="s">
        <v>229</v>
      </c>
      <c r="C177" s="10" t="s">
        <v>77</v>
      </c>
      <c r="D177" s="12" t="s">
        <v>149</v>
      </c>
      <c r="E177" s="12" t="s">
        <v>143</v>
      </c>
      <c r="F177" s="13" t="s">
        <v>151</v>
      </c>
      <c r="G177" s="14" t="s">
        <v>237</v>
      </c>
      <c r="H177" s="39" t="s">
        <v>81</v>
      </c>
      <c r="I177" s="27"/>
      <c r="J177" s="16"/>
      <c r="K177" s="16"/>
      <c r="L177" s="16">
        <v>0.03</v>
      </c>
      <c r="M177" s="17">
        <f t="shared" si="11"/>
        <v>0.03</v>
      </c>
      <c r="N177" s="18"/>
      <c r="O177" s="19">
        <v>0.03</v>
      </c>
      <c r="P177" s="20">
        <f t="shared" si="13"/>
        <v>0</v>
      </c>
    </row>
    <row r="178" spans="1:16" x14ac:dyDescent="0.2">
      <c r="A178" s="10" t="s">
        <v>170</v>
      </c>
      <c r="B178" s="11" t="s">
        <v>229</v>
      </c>
      <c r="C178" s="10" t="s">
        <v>77</v>
      </c>
      <c r="D178" s="12" t="s">
        <v>86</v>
      </c>
      <c r="E178" s="12" t="s">
        <v>143</v>
      </c>
      <c r="F178" s="13" t="s">
        <v>292</v>
      </c>
      <c r="G178" s="14" t="s">
        <v>237</v>
      </c>
      <c r="H178" s="39" t="s">
        <v>81</v>
      </c>
      <c r="I178" s="27"/>
      <c r="J178" s="16"/>
      <c r="K178" s="16"/>
      <c r="L178" s="16">
        <v>0.2</v>
      </c>
      <c r="M178" s="17">
        <f t="shared" si="11"/>
        <v>0.2</v>
      </c>
      <c r="N178" s="18"/>
      <c r="O178" s="19"/>
      <c r="P178" s="20"/>
    </row>
    <row r="179" spans="1:16" x14ac:dyDescent="0.2">
      <c r="A179" s="10" t="s">
        <v>170</v>
      </c>
      <c r="B179" s="11" t="s">
        <v>229</v>
      </c>
      <c r="C179" s="10" t="s">
        <v>77</v>
      </c>
      <c r="D179" s="12" t="s">
        <v>86</v>
      </c>
      <c r="E179" s="12" t="s">
        <v>143</v>
      </c>
      <c r="F179" s="13" t="s">
        <v>293</v>
      </c>
      <c r="G179" s="14" t="s">
        <v>237</v>
      </c>
      <c r="H179" s="39" t="s">
        <v>81</v>
      </c>
      <c r="I179" s="27"/>
      <c r="J179" s="16"/>
      <c r="K179" s="16"/>
      <c r="L179" s="16">
        <v>0.1</v>
      </c>
      <c r="M179" s="17">
        <f t="shared" si="11"/>
        <v>0.1</v>
      </c>
      <c r="N179" s="18"/>
      <c r="O179" s="19"/>
      <c r="P179" s="20"/>
    </row>
    <row r="180" spans="1:16" x14ac:dyDescent="0.2">
      <c r="A180" s="10" t="s">
        <v>170</v>
      </c>
      <c r="B180" s="11" t="s">
        <v>229</v>
      </c>
      <c r="C180" s="10" t="s">
        <v>77</v>
      </c>
      <c r="D180" s="12" t="s">
        <v>189</v>
      </c>
      <c r="E180" s="12" t="s">
        <v>143</v>
      </c>
      <c r="F180" s="13" t="s">
        <v>294</v>
      </c>
      <c r="G180" s="14" t="s">
        <v>237</v>
      </c>
      <c r="H180" s="39" t="s">
        <v>81</v>
      </c>
      <c r="I180" s="27"/>
      <c r="J180" s="16"/>
      <c r="K180" s="16"/>
      <c r="L180" s="36">
        <v>0.05</v>
      </c>
      <c r="M180" s="37">
        <f t="shared" si="11"/>
        <v>0.05</v>
      </c>
      <c r="N180" s="18"/>
      <c r="O180" s="19">
        <v>0.03</v>
      </c>
      <c r="P180" s="20">
        <f t="shared" ref="P180:P186" si="14">M180-O180</f>
        <v>2.0000000000000004E-2</v>
      </c>
    </row>
    <row r="181" spans="1:16" x14ac:dyDescent="0.2">
      <c r="A181" s="10" t="s">
        <v>170</v>
      </c>
      <c r="B181" s="11" t="s">
        <v>229</v>
      </c>
      <c r="C181" s="10" t="s">
        <v>77</v>
      </c>
      <c r="D181" s="12" t="s">
        <v>115</v>
      </c>
      <c r="E181" s="12" t="s">
        <v>143</v>
      </c>
      <c r="F181" s="33" t="s">
        <v>295</v>
      </c>
      <c r="G181" s="14" t="s">
        <v>237</v>
      </c>
      <c r="H181" s="39" t="s">
        <v>81</v>
      </c>
      <c r="I181" s="27"/>
      <c r="J181" s="16"/>
      <c r="K181" s="16"/>
      <c r="L181" s="16">
        <v>0.03</v>
      </c>
      <c r="M181" s="17">
        <f t="shared" si="11"/>
        <v>0.03</v>
      </c>
      <c r="N181" s="18"/>
      <c r="O181" s="19">
        <v>0.03</v>
      </c>
      <c r="P181" s="20">
        <f t="shared" si="14"/>
        <v>0</v>
      </c>
    </row>
    <row r="182" spans="1:16" x14ac:dyDescent="0.2">
      <c r="A182" s="10" t="s">
        <v>170</v>
      </c>
      <c r="B182" s="11" t="s">
        <v>229</v>
      </c>
      <c r="C182" s="46" t="s">
        <v>77</v>
      </c>
      <c r="D182" s="47" t="s">
        <v>117</v>
      </c>
      <c r="E182" s="47" t="s">
        <v>76</v>
      </c>
      <c r="F182" s="47" t="s">
        <v>76</v>
      </c>
      <c r="G182" s="48"/>
      <c r="H182" s="49"/>
      <c r="I182" s="50"/>
      <c r="J182" s="51"/>
      <c r="K182" s="51"/>
      <c r="L182" s="51">
        <f>SUM(L158:L181)</f>
        <v>1.8450000000000004</v>
      </c>
      <c r="M182" s="52">
        <f t="shared" si="11"/>
        <v>1.8450000000000004</v>
      </c>
      <c r="N182" s="18"/>
      <c r="O182" s="53">
        <v>1.8250000000000004</v>
      </c>
      <c r="P182" s="20">
        <f t="shared" si="14"/>
        <v>2.0000000000000018E-2</v>
      </c>
    </row>
    <row r="183" spans="1:16" x14ac:dyDescent="0.2">
      <c r="A183" s="10" t="s">
        <v>170</v>
      </c>
      <c r="B183" s="58" t="s">
        <v>229</v>
      </c>
      <c r="C183" s="59" t="s">
        <v>118</v>
      </c>
      <c r="D183" s="59" t="s">
        <v>76</v>
      </c>
      <c r="E183" s="59" t="s">
        <v>76</v>
      </c>
      <c r="F183" s="59" t="s">
        <v>76</v>
      </c>
      <c r="G183" s="60"/>
      <c r="H183" s="61"/>
      <c r="I183" s="62">
        <f>I157</f>
        <v>0.25</v>
      </c>
      <c r="J183" s="63">
        <f>J157</f>
        <v>0.95</v>
      </c>
      <c r="K183" s="63">
        <f>K157</f>
        <v>0.71</v>
      </c>
      <c r="L183" s="63">
        <f>L182</f>
        <v>1.8450000000000004</v>
      </c>
      <c r="M183" s="64">
        <f t="shared" si="11"/>
        <v>3.7550000000000003</v>
      </c>
      <c r="N183" s="18"/>
      <c r="O183" s="65">
        <v>3.7850000000000001</v>
      </c>
      <c r="P183" s="20">
        <f t="shared" si="14"/>
        <v>-2.9999999999999805E-2</v>
      </c>
    </row>
    <row r="184" spans="1:16" x14ac:dyDescent="0.2">
      <c r="A184" s="10" t="s">
        <v>170</v>
      </c>
      <c r="B184" s="14" t="s">
        <v>296</v>
      </c>
      <c r="C184" s="12" t="s">
        <v>20</v>
      </c>
      <c r="D184" s="12" t="s">
        <v>233</v>
      </c>
      <c r="E184" s="12" t="s">
        <v>143</v>
      </c>
      <c r="F184" s="13" t="s">
        <v>234</v>
      </c>
      <c r="G184" s="14" t="s">
        <v>297</v>
      </c>
      <c r="H184" s="14" t="s">
        <v>42</v>
      </c>
      <c r="I184" s="27"/>
      <c r="J184" s="16">
        <v>0.2</v>
      </c>
      <c r="K184" s="16"/>
      <c r="L184" s="16"/>
      <c r="M184" s="17">
        <f t="shared" si="11"/>
        <v>0.2</v>
      </c>
      <c r="N184" s="18"/>
      <c r="O184" s="19">
        <v>0.2</v>
      </c>
      <c r="P184" s="20">
        <f t="shared" si="14"/>
        <v>0</v>
      </c>
    </row>
    <row r="185" spans="1:16" ht="25.5" x14ac:dyDescent="0.2">
      <c r="A185" s="10" t="s">
        <v>170</v>
      </c>
      <c r="B185" s="11" t="s">
        <v>296</v>
      </c>
      <c r="C185" s="10" t="s">
        <v>20</v>
      </c>
      <c r="D185" s="12" t="s">
        <v>246</v>
      </c>
      <c r="E185" s="12" t="s">
        <v>22</v>
      </c>
      <c r="F185" s="13" t="s">
        <v>298</v>
      </c>
      <c r="G185" s="34" t="s">
        <v>299</v>
      </c>
      <c r="H185" s="14" t="s">
        <v>26</v>
      </c>
      <c r="I185" s="27"/>
      <c r="J185" s="16"/>
      <c r="K185" s="16">
        <v>0.2</v>
      </c>
      <c r="L185" s="16"/>
      <c r="M185" s="17">
        <f t="shared" si="11"/>
        <v>0.2</v>
      </c>
      <c r="N185" s="18"/>
      <c r="O185" s="19">
        <v>0.15</v>
      </c>
      <c r="P185" s="20">
        <f t="shared" si="14"/>
        <v>5.0000000000000017E-2</v>
      </c>
    </row>
    <row r="186" spans="1:16" ht="25.5" x14ac:dyDescent="0.2">
      <c r="A186" s="10" t="s">
        <v>170</v>
      </c>
      <c r="B186" s="11" t="s">
        <v>296</v>
      </c>
      <c r="C186" s="10" t="s">
        <v>20</v>
      </c>
      <c r="D186" s="10" t="s">
        <v>246</v>
      </c>
      <c r="E186" s="66" t="s">
        <v>143</v>
      </c>
      <c r="F186" s="13" t="s">
        <v>247</v>
      </c>
      <c r="G186" s="14" t="s">
        <v>300</v>
      </c>
      <c r="H186" s="14" t="s">
        <v>42</v>
      </c>
      <c r="I186" s="27"/>
      <c r="J186" s="16">
        <v>0.1</v>
      </c>
      <c r="K186" s="16"/>
      <c r="L186" s="16"/>
      <c r="M186" s="17">
        <f t="shared" si="11"/>
        <v>0.1</v>
      </c>
      <c r="N186" s="18"/>
      <c r="O186" s="19">
        <v>0.1</v>
      </c>
      <c r="P186" s="20">
        <f t="shared" si="14"/>
        <v>0</v>
      </c>
    </row>
    <row r="187" spans="1:16" x14ac:dyDescent="0.2">
      <c r="A187" s="10" t="s">
        <v>170</v>
      </c>
      <c r="B187" s="11" t="s">
        <v>296</v>
      </c>
      <c r="C187" s="10" t="s">
        <v>20</v>
      </c>
      <c r="D187" s="10" t="s">
        <v>246</v>
      </c>
      <c r="E187" s="55" t="s">
        <v>143</v>
      </c>
      <c r="F187" s="13" t="s">
        <v>248</v>
      </c>
      <c r="G187" s="14" t="s">
        <v>301</v>
      </c>
      <c r="H187" s="14" t="s">
        <v>42</v>
      </c>
      <c r="I187" s="27"/>
      <c r="J187" s="16">
        <v>0.1</v>
      </c>
      <c r="K187" s="16"/>
      <c r="L187" s="16"/>
      <c r="M187" s="17">
        <f t="shared" si="11"/>
        <v>0.1</v>
      </c>
      <c r="N187" s="18"/>
      <c r="O187" s="19"/>
      <c r="P187" s="20"/>
    </row>
    <row r="188" spans="1:16" x14ac:dyDescent="0.2">
      <c r="A188" s="10" t="s">
        <v>170</v>
      </c>
      <c r="B188" s="11" t="s">
        <v>296</v>
      </c>
      <c r="C188" s="10" t="s">
        <v>20</v>
      </c>
      <c r="D188" s="12" t="s">
        <v>39</v>
      </c>
      <c r="E188" s="12" t="s">
        <v>40</v>
      </c>
      <c r="F188" s="13" t="s">
        <v>43</v>
      </c>
      <c r="G188" s="14" t="s">
        <v>302</v>
      </c>
      <c r="H188" s="14" t="s">
        <v>42</v>
      </c>
      <c r="I188" s="27"/>
      <c r="J188" s="16">
        <v>0.1</v>
      </c>
      <c r="K188" s="16"/>
      <c r="L188" s="16"/>
      <c r="M188" s="17">
        <f t="shared" si="11"/>
        <v>0.1</v>
      </c>
      <c r="N188" s="18"/>
      <c r="O188" s="19">
        <v>0.15</v>
      </c>
      <c r="P188" s="20">
        <f t="shared" ref="P188:P208" si="15">M188-O188</f>
        <v>-4.9999999999999989E-2</v>
      </c>
    </row>
    <row r="189" spans="1:16" x14ac:dyDescent="0.2">
      <c r="A189" s="10" t="s">
        <v>170</v>
      </c>
      <c r="B189" s="11" t="s">
        <v>296</v>
      </c>
      <c r="C189" s="10" t="s">
        <v>20</v>
      </c>
      <c r="D189" s="10" t="s">
        <v>39</v>
      </c>
      <c r="E189" s="12" t="s">
        <v>143</v>
      </c>
      <c r="F189" s="13" t="s">
        <v>254</v>
      </c>
      <c r="G189" s="14" t="s">
        <v>303</v>
      </c>
      <c r="H189" s="14" t="s">
        <v>42</v>
      </c>
      <c r="I189" s="27"/>
      <c r="J189" s="16">
        <v>0.1</v>
      </c>
      <c r="K189" s="16"/>
      <c r="L189" s="16"/>
      <c r="M189" s="17">
        <f t="shared" si="11"/>
        <v>0.1</v>
      </c>
      <c r="N189" s="18"/>
      <c r="O189" s="19">
        <v>0.1</v>
      </c>
      <c r="P189" s="20">
        <f t="shared" si="15"/>
        <v>0</v>
      </c>
    </row>
    <row r="190" spans="1:16" x14ac:dyDescent="0.2">
      <c r="A190" s="10" t="s">
        <v>170</v>
      </c>
      <c r="B190" s="11" t="s">
        <v>296</v>
      </c>
      <c r="C190" s="10" t="s">
        <v>20</v>
      </c>
      <c r="D190" s="12" t="s">
        <v>57</v>
      </c>
      <c r="E190" s="12" t="s">
        <v>40</v>
      </c>
      <c r="F190" s="13" t="s">
        <v>304</v>
      </c>
      <c r="G190" s="14" t="s">
        <v>305</v>
      </c>
      <c r="H190" s="14" t="s">
        <v>8</v>
      </c>
      <c r="I190" s="27">
        <v>0.4</v>
      </c>
      <c r="J190" s="16"/>
      <c r="K190" s="16"/>
      <c r="L190" s="16"/>
      <c r="M190" s="17">
        <f t="shared" si="11"/>
        <v>0.4</v>
      </c>
      <c r="N190" s="18"/>
      <c r="O190" s="19">
        <v>0.27595000000000003</v>
      </c>
      <c r="P190" s="20">
        <f t="shared" si="15"/>
        <v>0.12404999999999999</v>
      </c>
    </row>
    <row r="191" spans="1:16" x14ac:dyDescent="0.2">
      <c r="A191" s="10" t="s">
        <v>170</v>
      </c>
      <c r="B191" s="11" t="s">
        <v>296</v>
      </c>
      <c r="C191" s="10" t="s">
        <v>20</v>
      </c>
      <c r="D191" s="10" t="s">
        <v>57</v>
      </c>
      <c r="E191" s="10" t="s">
        <v>40</v>
      </c>
      <c r="F191" s="13" t="s">
        <v>304</v>
      </c>
      <c r="G191" s="14" t="s">
        <v>306</v>
      </c>
      <c r="H191" s="14" t="s">
        <v>8</v>
      </c>
      <c r="I191" s="27">
        <v>0.2</v>
      </c>
      <c r="J191" s="16"/>
      <c r="K191" s="16"/>
      <c r="L191" s="16"/>
      <c r="M191" s="17">
        <f>SUM(I191:L191)</f>
        <v>0.2</v>
      </c>
      <c r="N191" s="18"/>
      <c r="O191" s="19">
        <v>0.25</v>
      </c>
      <c r="P191" s="20">
        <f>M191-O191</f>
        <v>-4.9999999999999989E-2</v>
      </c>
    </row>
    <row r="192" spans="1:16" ht="25.5" x14ac:dyDescent="0.2">
      <c r="A192" s="10" t="s">
        <v>170</v>
      </c>
      <c r="B192" s="11" t="s">
        <v>296</v>
      </c>
      <c r="C192" s="10" t="s">
        <v>20</v>
      </c>
      <c r="D192" s="10" t="s">
        <v>57</v>
      </c>
      <c r="E192" s="10" t="s">
        <v>40</v>
      </c>
      <c r="F192" s="13" t="s">
        <v>304</v>
      </c>
      <c r="G192" s="34" t="s">
        <v>307</v>
      </c>
      <c r="H192" s="14" t="s">
        <v>8</v>
      </c>
      <c r="I192" s="27">
        <v>0.2</v>
      </c>
      <c r="J192" s="16"/>
      <c r="K192" s="16"/>
      <c r="L192" s="16"/>
      <c r="M192" s="17">
        <f>SUM(I192:L192)</f>
        <v>0.2</v>
      </c>
      <c r="N192" s="18"/>
      <c r="O192" s="19">
        <v>0.25</v>
      </c>
      <c r="P192" s="20">
        <f>M192-O192</f>
        <v>-4.9999999999999989E-2</v>
      </c>
    </row>
    <row r="193" spans="1:16" x14ac:dyDescent="0.2">
      <c r="A193" s="10" t="s">
        <v>170</v>
      </c>
      <c r="B193" s="11" t="s">
        <v>296</v>
      </c>
      <c r="C193" s="10" t="s">
        <v>20</v>
      </c>
      <c r="D193" s="10" t="s">
        <v>57</v>
      </c>
      <c r="E193" s="12" t="s">
        <v>143</v>
      </c>
      <c r="F193" s="13" t="s">
        <v>308</v>
      </c>
      <c r="G193" s="14" t="s">
        <v>309</v>
      </c>
      <c r="H193" s="14" t="s">
        <v>42</v>
      </c>
      <c r="I193" s="27"/>
      <c r="J193" s="16">
        <v>0.1</v>
      </c>
      <c r="K193" s="16"/>
      <c r="L193" s="16"/>
      <c r="M193" s="17">
        <f t="shared" si="11"/>
        <v>0.1</v>
      </c>
      <c r="N193" s="18"/>
      <c r="O193" s="19">
        <v>0.15</v>
      </c>
      <c r="P193" s="20">
        <f t="shared" si="15"/>
        <v>-4.9999999999999989E-2</v>
      </c>
    </row>
    <row r="194" spans="1:16" x14ac:dyDescent="0.2">
      <c r="A194" s="10" t="s">
        <v>170</v>
      </c>
      <c r="B194" s="11" t="s">
        <v>296</v>
      </c>
      <c r="C194" s="10" t="s">
        <v>20</v>
      </c>
      <c r="D194" s="10" t="s">
        <v>57</v>
      </c>
      <c r="E194" s="12" t="s">
        <v>143</v>
      </c>
      <c r="F194" s="13" t="s">
        <v>310</v>
      </c>
      <c r="G194" s="14" t="s">
        <v>311</v>
      </c>
      <c r="H194" s="14" t="s">
        <v>42</v>
      </c>
      <c r="I194" s="27"/>
      <c r="J194" s="16">
        <v>0.15</v>
      </c>
      <c r="K194" s="16"/>
      <c r="L194" s="16"/>
      <c r="M194" s="17">
        <f t="shared" ref="M194:M261" si="16">SUM(I194:L194)</f>
        <v>0.15</v>
      </c>
      <c r="N194" s="18"/>
      <c r="O194" s="19">
        <v>0.15</v>
      </c>
      <c r="P194" s="20">
        <f t="shared" si="15"/>
        <v>0</v>
      </c>
    </row>
    <row r="195" spans="1:16" x14ac:dyDescent="0.2">
      <c r="A195" s="10" t="s">
        <v>170</v>
      </c>
      <c r="B195" s="11" t="s">
        <v>296</v>
      </c>
      <c r="C195" s="10" t="s">
        <v>20</v>
      </c>
      <c r="D195" s="10" t="s">
        <v>57</v>
      </c>
      <c r="E195" s="12" t="s">
        <v>143</v>
      </c>
      <c r="F195" s="13" t="s">
        <v>310</v>
      </c>
      <c r="G195" s="14" t="s">
        <v>312</v>
      </c>
      <c r="H195" s="14" t="s">
        <v>42</v>
      </c>
      <c r="I195" s="27"/>
      <c r="J195" s="16">
        <v>0.25</v>
      </c>
      <c r="K195" s="16"/>
      <c r="L195" s="16"/>
      <c r="M195" s="17">
        <f t="shared" si="16"/>
        <v>0.25</v>
      </c>
      <c r="N195" s="18"/>
      <c r="O195" s="19">
        <v>0.15</v>
      </c>
      <c r="P195" s="20">
        <f t="shared" si="15"/>
        <v>0.1</v>
      </c>
    </row>
    <row r="196" spans="1:16" x14ac:dyDescent="0.2">
      <c r="A196" s="10" t="s">
        <v>170</v>
      </c>
      <c r="B196" s="11" t="s">
        <v>296</v>
      </c>
      <c r="C196" s="10" t="s">
        <v>20</v>
      </c>
      <c r="D196" s="10" t="s">
        <v>57</v>
      </c>
      <c r="E196" s="12" t="s">
        <v>143</v>
      </c>
      <c r="F196" s="13" t="s">
        <v>313</v>
      </c>
      <c r="G196" s="14" t="s">
        <v>314</v>
      </c>
      <c r="H196" s="14" t="s">
        <v>42</v>
      </c>
      <c r="I196" s="27"/>
      <c r="J196" s="16">
        <v>0.1</v>
      </c>
      <c r="K196" s="16"/>
      <c r="L196" s="16"/>
      <c r="M196" s="17">
        <f t="shared" si="16"/>
        <v>0.1</v>
      </c>
      <c r="N196" s="18"/>
      <c r="O196" s="19">
        <v>0.15</v>
      </c>
      <c r="P196" s="20">
        <f t="shared" si="15"/>
        <v>-4.9999999999999989E-2</v>
      </c>
    </row>
    <row r="197" spans="1:16" x14ac:dyDescent="0.2">
      <c r="A197" s="10" t="s">
        <v>170</v>
      </c>
      <c r="B197" s="11" t="s">
        <v>296</v>
      </c>
      <c r="C197" s="46" t="s">
        <v>20</v>
      </c>
      <c r="D197" s="47" t="s">
        <v>75</v>
      </c>
      <c r="E197" s="47" t="s">
        <v>76</v>
      </c>
      <c r="F197" s="47" t="s">
        <v>76</v>
      </c>
      <c r="G197" s="48"/>
      <c r="H197" s="49"/>
      <c r="I197" s="50">
        <f>SUM(I184:I196)</f>
        <v>0.8</v>
      </c>
      <c r="J197" s="51">
        <f>SUM(J184:J196)</f>
        <v>1.2000000000000002</v>
      </c>
      <c r="K197" s="51">
        <f>SUM(K184:K196)</f>
        <v>0.2</v>
      </c>
      <c r="L197" s="51"/>
      <c r="M197" s="52">
        <f t="shared" si="16"/>
        <v>2.2000000000000002</v>
      </c>
      <c r="N197" s="18"/>
      <c r="O197" s="53">
        <v>1.62595</v>
      </c>
      <c r="P197" s="20">
        <f t="shared" si="15"/>
        <v>0.57405000000000017</v>
      </c>
    </row>
    <row r="198" spans="1:16" x14ac:dyDescent="0.2">
      <c r="A198" s="10" t="s">
        <v>170</v>
      </c>
      <c r="B198" s="11" t="s">
        <v>296</v>
      </c>
      <c r="C198" s="12" t="s">
        <v>77</v>
      </c>
      <c r="D198" s="12" t="s">
        <v>82</v>
      </c>
      <c r="E198" s="12" t="s">
        <v>143</v>
      </c>
      <c r="F198" s="13" t="s">
        <v>315</v>
      </c>
      <c r="G198" s="14" t="s">
        <v>316</v>
      </c>
      <c r="H198" s="39" t="s">
        <v>81</v>
      </c>
      <c r="I198" s="27"/>
      <c r="J198" s="16"/>
      <c r="K198" s="16"/>
      <c r="L198" s="16">
        <v>0.2</v>
      </c>
      <c r="M198" s="17">
        <f t="shared" si="16"/>
        <v>0.2</v>
      </c>
      <c r="N198" s="18"/>
      <c r="O198" s="19">
        <v>0.2</v>
      </c>
      <c r="P198" s="20">
        <f t="shared" si="15"/>
        <v>0</v>
      </c>
    </row>
    <row r="199" spans="1:16" x14ac:dyDescent="0.2">
      <c r="A199" s="10" t="s">
        <v>170</v>
      </c>
      <c r="B199" s="11" t="s">
        <v>296</v>
      </c>
      <c r="C199" s="46" t="s">
        <v>77</v>
      </c>
      <c r="D199" s="47" t="s">
        <v>117</v>
      </c>
      <c r="E199" s="47" t="s">
        <v>76</v>
      </c>
      <c r="F199" s="47" t="s">
        <v>76</v>
      </c>
      <c r="G199" s="48"/>
      <c r="H199" s="49"/>
      <c r="I199" s="50"/>
      <c r="J199" s="51"/>
      <c r="K199" s="51"/>
      <c r="L199" s="51">
        <f>SUM(L198:L198)</f>
        <v>0.2</v>
      </c>
      <c r="M199" s="52">
        <f t="shared" si="16"/>
        <v>0.2</v>
      </c>
      <c r="N199" s="18"/>
      <c r="O199" s="53">
        <v>0.5</v>
      </c>
      <c r="P199" s="20">
        <f t="shared" si="15"/>
        <v>-0.3</v>
      </c>
    </row>
    <row r="200" spans="1:16" x14ac:dyDescent="0.2">
      <c r="A200" s="10" t="s">
        <v>170</v>
      </c>
      <c r="B200" s="58" t="s">
        <v>296</v>
      </c>
      <c r="C200" s="59" t="s">
        <v>118</v>
      </c>
      <c r="D200" s="59" t="s">
        <v>76</v>
      </c>
      <c r="E200" s="59" t="s">
        <v>76</v>
      </c>
      <c r="F200" s="59" t="s">
        <v>76</v>
      </c>
      <c r="G200" s="60"/>
      <c r="H200" s="61"/>
      <c r="I200" s="62">
        <f>I197</f>
        <v>0.8</v>
      </c>
      <c r="J200" s="63">
        <f>J197</f>
        <v>1.2000000000000002</v>
      </c>
      <c r="K200" s="63">
        <f>K197</f>
        <v>0.2</v>
      </c>
      <c r="L200" s="63">
        <f>L199</f>
        <v>0.2</v>
      </c>
      <c r="M200" s="64">
        <f t="shared" si="16"/>
        <v>2.4000000000000004</v>
      </c>
      <c r="N200" s="18"/>
      <c r="O200" s="65">
        <v>2.12595</v>
      </c>
      <c r="P200" s="20">
        <f t="shared" si="15"/>
        <v>0.27405000000000035</v>
      </c>
    </row>
    <row r="201" spans="1:16" x14ac:dyDescent="0.2">
      <c r="A201" s="10" t="s">
        <v>170</v>
      </c>
      <c r="B201" s="14" t="s">
        <v>317</v>
      </c>
      <c r="C201" s="12" t="s">
        <v>20</v>
      </c>
      <c r="D201" s="12" t="s">
        <v>46</v>
      </c>
      <c r="E201" s="12" t="s">
        <v>40</v>
      </c>
      <c r="F201" s="13" t="s">
        <v>318</v>
      </c>
      <c r="G201" s="14" t="s">
        <v>319</v>
      </c>
      <c r="H201" s="14" t="s">
        <v>8</v>
      </c>
      <c r="I201" s="27">
        <v>1</v>
      </c>
      <c r="J201" s="16"/>
      <c r="K201" s="16"/>
      <c r="L201" s="16"/>
      <c r="M201" s="17">
        <f t="shared" si="16"/>
        <v>1</v>
      </c>
      <c r="N201" s="18"/>
      <c r="O201" s="19">
        <v>1</v>
      </c>
      <c r="P201" s="20">
        <f t="shared" si="15"/>
        <v>0</v>
      </c>
    </row>
    <row r="202" spans="1:16" x14ac:dyDescent="0.2">
      <c r="A202" s="10" t="s">
        <v>170</v>
      </c>
      <c r="B202" s="11" t="s">
        <v>317</v>
      </c>
      <c r="C202" s="10" t="s">
        <v>20</v>
      </c>
      <c r="D202" s="12" t="s">
        <v>28</v>
      </c>
      <c r="E202" s="12" t="s">
        <v>22</v>
      </c>
      <c r="F202" s="13" t="s">
        <v>320</v>
      </c>
      <c r="G202" s="14" t="s">
        <v>321</v>
      </c>
      <c r="H202" s="14" t="s">
        <v>26</v>
      </c>
      <c r="I202" s="27"/>
      <c r="J202" s="16"/>
      <c r="K202" s="16">
        <v>2.5000000000000001E-2</v>
      </c>
      <c r="L202" s="16"/>
      <c r="M202" s="17">
        <f t="shared" si="16"/>
        <v>2.5000000000000001E-2</v>
      </c>
      <c r="N202" s="18"/>
      <c r="O202" s="19">
        <v>2.5000000000000001E-2</v>
      </c>
      <c r="P202" s="20">
        <f t="shared" si="15"/>
        <v>0</v>
      </c>
    </row>
    <row r="203" spans="1:16" x14ac:dyDescent="0.2">
      <c r="A203" s="10" t="s">
        <v>170</v>
      </c>
      <c r="B203" s="11" t="s">
        <v>317</v>
      </c>
      <c r="C203" s="46" t="s">
        <v>20</v>
      </c>
      <c r="D203" s="47" t="s">
        <v>75</v>
      </c>
      <c r="E203" s="47" t="s">
        <v>76</v>
      </c>
      <c r="F203" s="47" t="s">
        <v>76</v>
      </c>
      <c r="G203" s="48"/>
      <c r="H203" s="49"/>
      <c r="I203" s="50">
        <f>SUM(I201:I202)</f>
        <v>1</v>
      </c>
      <c r="J203" s="51">
        <f>SUM(J201:J202)</f>
        <v>0</v>
      </c>
      <c r="K203" s="51">
        <f>SUM(K201:K202)</f>
        <v>2.5000000000000001E-2</v>
      </c>
      <c r="L203" s="51"/>
      <c r="M203" s="52">
        <f t="shared" si="16"/>
        <v>1.0249999999999999</v>
      </c>
      <c r="N203" s="18"/>
      <c r="O203" s="53">
        <v>1.0249999999999999</v>
      </c>
      <c r="P203" s="20">
        <f t="shared" si="15"/>
        <v>0</v>
      </c>
    </row>
    <row r="204" spans="1:16" x14ac:dyDescent="0.2">
      <c r="A204" s="10" t="s">
        <v>170</v>
      </c>
      <c r="B204" s="58" t="s">
        <v>317</v>
      </c>
      <c r="C204" s="59" t="s">
        <v>118</v>
      </c>
      <c r="D204" s="59" t="s">
        <v>76</v>
      </c>
      <c r="E204" s="59" t="s">
        <v>76</v>
      </c>
      <c r="F204" s="59" t="s">
        <v>76</v>
      </c>
      <c r="G204" s="60"/>
      <c r="H204" s="61"/>
      <c r="I204" s="62">
        <f>I203</f>
        <v>1</v>
      </c>
      <c r="J204" s="63">
        <f>J203</f>
        <v>0</v>
      </c>
      <c r="K204" s="63">
        <f>K203</f>
        <v>2.5000000000000001E-2</v>
      </c>
      <c r="L204" s="63">
        <f>L203</f>
        <v>0</v>
      </c>
      <c r="M204" s="64">
        <f t="shared" si="16"/>
        <v>1.0249999999999999</v>
      </c>
      <c r="N204" s="18"/>
      <c r="O204" s="65">
        <v>1.0249999999999999</v>
      </c>
      <c r="P204" s="20">
        <f t="shared" si="15"/>
        <v>0</v>
      </c>
    </row>
    <row r="205" spans="1:16" x14ac:dyDescent="0.2">
      <c r="A205" s="10" t="s">
        <v>170</v>
      </c>
      <c r="B205" s="93" t="s">
        <v>322</v>
      </c>
      <c r="C205" s="10" t="s">
        <v>20</v>
      </c>
      <c r="D205" s="40" t="s">
        <v>57</v>
      </c>
      <c r="E205" s="40" t="s">
        <v>22</v>
      </c>
      <c r="F205" s="13" t="s">
        <v>323</v>
      </c>
      <c r="G205" s="14" t="s">
        <v>324</v>
      </c>
      <c r="H205" s="14" t="s">
        <v>26</v>
      </c>
      <c r="I205" s="27"/>
      <c r="J205" s="16"/>
      <c r="K205" s="16">
        <v>0.15</v>
      </c>
      <c r="L205" s="16"/>
      <c r="M205" s="17">
        <f t="shared" si="16"/>
        <v>0.15</v>
      </c>
      <c r="N205" s="18"/>
      <c r="O205" s="19">
        <v>0.25</v>
      </c>
      <c r="P205" s="20">
        <f t="shared" si="15"/>
        <v>-0.1</v>
      </c>
    </row>
    <row r="206" spans="1:16" x14ac:dyDescent="0.2">
      <c r="A206" s="10" t="s">
        <v>170</v>
      </c>
      <c r="B206" s="93" t="s">
        <v>322</v>
      </c>
      <c r="C206" s="10" t="s">
        <v>20</v>
      </c>
      <c r="D206" s="40" t="s">
        <v>57</v>
      </c>
      <c r="E206" s="40" t="s">
        <v>143</v>
      </c>
      <c r="F206" s="13" t="s">
        <v>325</v>
      </c>
      <c r="G206" s="14" t="s">
        <v>326</v>
      </c>
      <c r="H206" s="14" t="s">
        <v>42</v>
      </c>
      <c r="I206" s="27"/>
      <c r="J206" s="16">
        <v>0.15</v>
      </c>
      <c r="K206" s="16"/>
      <c r="L206" s="16"/>
      <c r="M206" s="17">
        <f t="shared" si="16"/>
        <v>0.15</v>
      </c>
      <c r="N206" s="18"/>
      <c r="O206" s="19">
        <v>0.25</v>
      </c>
      <c r="P206" s="20">
        <f t="shared" si="15"/>
        <v>-0.1</v>
      </c>
    </row>
    <row r="207" spans="1:16" x14ac:dyDescent="0.2">
      <c r="A207" s="10" t="s">
        <v>170</v>
      </c>
      <c r="B207" s="93" t="s">
        <v>322</v>
      </c>
      <c r="C207" s="46" t="s">
        <v>20</v>
      </c>
      <c r="D207" s="47" t="s">
        <v>75</v>
      </c>
      <c r="E207" s="47" t="s">
        <v>76</v>
      </c>
      <c r="F207" s="47" t="s">
        <v>76</v>
      </c>
      <c r="G207" s="48"/>
      <c r="H207" s="49"/>
      <c r="I207" s="51">
        <f>SUM(I205:I206)</f>
        <v>0</v>
      </c>
      <c r="J207" s="51">
        <f>SUM(J205:J206)</f>
        <v>0.15</v>
      </c>
      <c r="K207" s="51">
        <f>SUM(K205:K206)</f>
        <v>0.15</v>
      </c>
      <c r="L207" s="51">
        <f>SUM(L205:L206)</f>
        <v>0</v>
      </c>
      <c r="M207" s="51">
        <f t="shared" si="16"/>
        <v>0.3</v>
      </c>
      <c r="N207" s="18"/>
      <c r="O207" s="53">
        <v>1.0249999999999999</v>
      </c>
      <c r="P207" s="20">
        <f t="shared" si="15"/>
        <v>-0.72499999999999987</v>
      </c>
    </row>
    <row r="208" spans="1:16" x14ac:dyDescent="0.2">
      <c r="A208" s="10" t="s">
        <v>170</v>
      </c>
      <c r="B208" s="94" t="s">
        <v>322</v>
      </c>
      <c r="C208" s="66" t="s">
        <v>77</v>
      </c>
      <c r="D208" s="95" t="s">
        <v>111</v>
      </c>
      <c r="E208" s="66" t="s">
        <v>143</v>
      </c>
      <c r="F208" s="13" t="s">
        <v>327</v>
      </c>
      <c r="G208" s="14" t="s">
        <v>328</v>
      </c>
      <c r="H208" s="39" t="s">
        <v>81</v>
      </c>
      <c r="I208" s="27"/>
      <c r="J208" s="16"/>
      <c r="K208" s="16"/>
      <c r="L208" s="16">
        <v>0.2</v>
      </c>
      <c r="M208" s="17">
        <f t="shared" si="16"/>
        <v>0.2</v>
      </c>
      <c r="N208" s="18"/>
      <c r="O208" s="19">
        <v>0.5</v>
      </c>
      <c r="P208" s="20">
        <f t="shared" si="15"/>
        <v>-0.3</v>
      </c>
    </row>
    <row r="209" spans="1:18" x14ac:dyDescent="0.2">
      <c r="A209" s="10" t="s">
        <v>170</v>
      </c>
      <c r="B209" s="93" t="s">
        <v>322</v>
      </c>
      <c r="C209" s="96" t="s">
        <v>77</v>
      </c>
      <c r="D209" s="38" t="s">
        <v>111</v>
      </c>
      <c r="E209" s="68" t="s">
        <v>143</v>
      </c>
      <c r="F209" s="13" t="s">
        <v>329</v>
      </c>
      <c r="G209" s="14" t="s">
        <v>328</v>
      </c>
      <c r="H209" s="39" t="s">
        <v>81</v>
      </c>
      <c r="I209" s="27"/>
      <c r="J209" s="16"/>
      <c r="K209" s="16"/>
      <c r="L209" s="16">
        <v>0.5</v>
      </c>
      <c r="M209" s="17">
        <f t="shared" si="16"/>
        <v>0.5</v>
      </c>
      <c r="N209" s="18"/>
      <c r="O209" s="19"/>
      <c r="P209" s="20"/>
    </row>
    <row r="210" spans="1:18" x14ac:dyDescent="0.2">
      <c r="A210" s="10" t="s">
        <v>170</v>
      </c>
      <c r="B210" s="97" t="s">
        <v>322</v>
      </c>
      <c r="C210" s="98" t="s">
        <v>77</v>
      </c>
      <c r="D210" s="99" t="s">
        <v>111</v>
      </c>
      <c r="E210" s="55" t="s">
        <v>143</v>
      </c>
      <c r="F210" s="13" t="s">
        <v>330</v>
      </c>
      <c r="G210" s="14" t="s">
        <v>328</v>
      </c>
      <c r="H210" s="39" t="s">
        <v>81</v>
      </c>
      <c r="I210" s="27"/>
      <c r="J210" s="16"/>
      <c r="K210" s="16"/>
      <c r="L210" s="16">
        <v>0.5</v>
      </c>
      <c r="M210" s="17">
        <f t="shared" si="16"/>
        <v>0.5</v>
      </c>
      <c r="N210" s="18"/>
      <c r="O210" s="19"/>
      <c r="P210" s="20"/>
    </row>
    <row r="211" spans="1:18" ht="25.5" x14ac:dyDescent="0.2">
      <c r="A211" s="10" t="s">
        <v>170</v>
      </c>
      <c r="B211" s="97" t="s">
        <v>322</v>
      </c>
      <c r="C211" s="98" t="s">
        <v>77</v>
      </c>
      <c r="D211" s="66" t="s">
        <v>270</v>
      </c>
      <c r="E211" s="43" t="s">
        <v>22</v>
      </c>
      <c r="F211" s="100" t="s">
        <v>331</v>
      </c>
      <c r="G211" s="101" t="s">
        <v>332</v>
      </c>
      <c r="H211" s="39" t="s">
        <v>81</v>
      </c>
      <c r="I211" s="27"/>
      <c r="J211" s="16"/>
      <c r="K211" s="16"/>
      <c r="L211" s="16">
        <v>0.2</v>
      </c>
      <c r="M211" s="17">
        <f t="shared" si="16"/>
        <v>0.2</v>
      </c>
      <c r="N211" s="18"/>
      <c r="O211" s="19"/>
      <c r="P211" s="20"/>
    </row>
    <row r="212" spans="1:18" ht="25.5" x14ac:dyDescent="0.2">
      <c r="A212" s="10" t="s">
        <v>170</v>
      </c>
      <c r="B212" s="102" t="s">
        <v>322</v>
      </c>
      <c r="C212" s="55" t="s">
        <v>77</v>
      </c>
      <c r="D212" s="55" t="s">
        <v>270</v>
      </c>
      <c r="E212" s="100" t="s">
        <v>52</v>
      </c>
      <c r="F212" s="100" t="s">
        <v>271</v>
      </c>
      <c r="G212" s="103" t="s">
        <v>332</v>
      </c>
      <c r="H212" s="39" t="s">
        <v>81</v>
      </c>
      <c r="I212" s="27"/>
      <c r="J212" s="16"/>
      <c r="K212" s="16"/>
      <c r="L212" s="104">
        <v>0.32</v>
      </c>
      <c r="M212" s="17">
        <f t="shared" si="16"/>
        <v>0.32</v>
      </c>
      <c r="N212" s="18"/>
      <c r="O212" s="19"/>
      <c r="P212" s="20"/>
    </row>
    <row r="213" spans="1:18" x14ac:dyDescent="0.2">
      <c r="A213" s="10" t="s">
        <v>170</v>
      </c>
      <c r="B213" s="11" t="s">
        <v>322</v>
      </c>
      <c r="C213" s="46" t="s">
        <v>77</v>
      </c>
      <c r="D213" s="47" t="s">
        <v>117</v>
      </c>
      <c r="E213" s="47" t="s">
        <v>76</v>
      </c>
      <c r="F213" s="47" t="s">
        <v>76</v>
      </c>
      <c r="G213" s="48"/>
      <c r="H213" s="49"/>
      <c r="I213" s="50"/>
      <c r="J213" s="51"/>
      <c r="K213" s="51"/>
      <c r="L213" s="51">
        <f>SUM(L208:L212)</f>
        <v>1.72</v>
      </c>
      <c r="M213" s="52">
        <f t="shared" si="16"/>
        <v>1.72</v>
      </c>
      <c r="N213" s="18"/>
      <c r="O213" s="53">
        <v>0.5</v>
      </c>
      <c r="P213" s="20">
        <f>M213-O213</f>
        <v>1.22</v>
      </c>
    </row>
    <row r="214" spans="1:18" x14ac:dyDescent="0.2">
      <c r="A214" s="10" t="s">
        <v>170</v>
      </c>
      <c r="B214" s="58" t="s">
        <v>322</v>
      </c>
      <c r="C214" s="59" t="s">
        <v>118</v>
      </c>
      <c r="D214" s="59" t="s">
        <v>76</v>
      </c>
      <c r="E214" s="59" t="s">
        <v>76</v>
      </c>
      <c r="F214" s="59" t="s">
        <v>76</v>
      </c>
      <c r="G214" s="60"/>
      <c r="H214" s="61"/>
      <c r="I214" s="63">
        <f>I207</f>
        <v>0</v>
      </c>
      <c r="J214" s="63">
        <f>J207</f>
        <v>0.15</v>
      </c>
      <c r="K214" s="63">
        <f>K207</f>
        <v>0.15</v>
      </c>
      <c r="L214" s="63">
        <f>L213</f>
        <v>1.72</v>
      </c>
      <c r="M214" s="64">
        <f t="shared" si="16"/>
        <v>2.02</v>
      </c>
      <c r="N214" s="18"/>
      <c r="O214" s="65">
        <v>0.5</v>
      </c>
      <c r="P214" s="20">
        <f>M214-O214</f>
        <v>1.52</v>
      </c>
    </row>
    <row r="215" spans="1:18" ht="15" x14ac:dyDescent="0.25">
      <c r="A215" s="79" t="s">
        <v>170</v>
      </c>
      <c r="B215" s="80" t="s">
        <v>169</v>
      </c>
      <c r="C215" s="81" t="s">
        <v>76</v>
      </c>
      <c r="D215" s="81" t="s">
        <v>76</v>
      </c>
      <c r="E215" s="81" t="s">
        <v>76</v>
      </c>
      <c r="F215" s="81" t="s">
        <v>76</v>
      </c>
      <c r="G215" s="80"/>
      <c r="H215" s="82"/>
      <c r="I215" s="83">
        <f>SUMIF($C$87:$C$214,"WBS L3 Total",I$87:I$214)</f>
        <v>11.4</v>
      </c>
      <c r="J215" s="84">
        <f>SUMIF($C$87:$C$214,"WBS L3 Total",J$87:J$214)</f>
        <v>2.75</v>
      </c>
      <c r="K215" s="84">
        <f>SUMIF($C$87:$C$214,"WBS L3 Total",K$87:K$214)</f>
        <v>1.2349999999999999</v>
      </c>
      <c r="L215" s="84">
        <f>SUMIF($C$87:$C$214,"WBS L3 Total",L$87:L$214)</f>
        <v>5.4650000000000007</v>
      </c>
      <c r="M215" s="85">
        <f t="shared" si="16"/>
        <v>20.85</v>
      </c>
      <c r="N215" s="86"/>
      <c r="O215" s="87">
        <v>18.685949999999998</v>
      </c>
      <c r="P215" s="20">
        <f>M215-O215</f>
        <v>2.1640500000000031</v>
      </c>
    </row>
    <row r="216" spans="1:18" x14ac:dyDescent="0.2">
      <c r="A216" s="10" t="s">
        <v>333</v>
      </c>
      <c r="B216" s="11" t="s">
        <v>334</v>
      </c>
      <c r="C216" s="10" t="s">
        <v>20</v>
      </c>
      <c r="D216" s="10" t="s">
        <v>49</v>
      </c>
      <c r="E216" s="92" t="s">
        <v>143</v>
      </c>
      <c r="F216" s="13" t="s">
        <v>335</v>
      </c>
      <c r="G216" s="14" t="s">
        <v>336</v>
      </c>
      <c r="H216" s="14" t="s">
        <v>42</v>
      </c>
      <c r="I216" s="27"/>
      <c r="J216" s="16">
        <v>0.25</v>
      </c>
      <c r="K216" s="16"/>
      <c r="L216" s="16"/>
      <c r="M216" s="17">
        <f t="shared" si="16"/>
        <v>0.25</v>
      </c>
      <c r="N216" s="18"/>
      <c r="O216" s="19"/>
      <c r="P216" s="20"/>
    </row>
    <row r="217" spans="1:18" ht="25.5" x14ac:dyDescent="0.2">
      <c r="A217" s="10" t="s">
        <v>333</v>
      </c>
      <c r="B217" s="11" t="s">
        <v>334</v>
      </c>
      <c r="C217" s="10" t="s">
        <v>20</v>
      </c>
      <c r="D217" s="10" t="s">
        <v>49</v>
      </c>
      <c r="E217" s="10" t="s">
        <v>197</v>
      </c>
      <c r="F217" s="13" t="s">
        <v>217</v>
      </c>
      <c r="G217" s="14" t="s">
        <v>337</v>
      </c>
      <c r="H217" s="14" t="s">
        <v>8</v>
      </c>
      <c r="I217" s="27">
        <v>0.5</v>
      </c>
      <c r="J217" s="16"/>
      <c r="K217" s="16"/>
      <c r="L217" s="16"/>
      <c r="M217" s="17">
        <f t="shared" si="16"/>
        <v>0.5</v>
      </c>
      <c r="N217" s="18"/>
      <c r="O217" s="19">
        <v>0.5</v>
      </c>
      <c r="P217" s="20">
        <f t="shared" ref="P217:P250" si="17">M217-O217</f>
        <v>0</v>
      </c>
    </row>
    <row r="218" spans="1:18" ht="25.5" x14ac:dyDescent="0.2">
      <c r="A218" s="10" t="s">
        <v>333</v>
      </c>
      <c r="B218" s="11" t="s">
        <v>334</v>
      </c>
      <c r="C218" s="10" t="s">
        <v>20</v>
      </c>
      <c r="D218" s="10" t="s">
        <v>49</v>
      </c>
      <c r="E218" s="10" t="s">
        <v>197</v>
      </c>
      <c r="F218" s="13" t="s">
        <v>338</v>
      </c>
      <c r="G218" s="14" t="s">
        <v>337</v>
      </c>
      <c r="H218" s="14" t="s">
        <v>8</v>
      </c>
      <c r="I218" s="27">
        <v>1</v>
      </c>
      <c r="J218" s="16"/>
      <c r="K218" s="16"/>
      <c r="L218" s="16"/>
      <c r="M218" s="17">
        <f t="shared" si="16"/>
        <v>1</v>
      </c>
      <c r="N218" s="18"/>
      <c r="O218" s="19">
        <v>0.5</v>
      </c>
      <c r="P218" s="20">
        <f t="shared" si="17"/>
        <v>0.5</v>
      </c>
    </row>
    <row r="219" spans="1:18" x14ac:dyDescent="0.2">
      <c r="A219" s="10" t="s">
        <v>333</v>
      </c>
      <c r="B219" s="11" t="s">
        <v>334</v>
      </c>
      <c r="C219" s="10" t="s">
        <v>20</v>
      </c>
      <c r="D219" s="10" t="s">
        <v>49</v>
      </c>
      <c r="E219" s="10" t="s">
        <v>197</v>
      </c>
      <c r="F219" s="13" t="s">
        <v>339</v>
      </c>
      <c r="G219" s="14" t="s">
        <v>340</v>
      </c>
      <c r="H219" s="14" t="s">
        <v>8</v>
      </c>
      <c r="I219" s="27">
        <v>0.5</v>
      </c>
      <c r="J219" s="16"/>
      <c r="K219" s="16"/>
      <c r="L219" s="16"/>
      <c r="M219" s="17">
        <f t="shared" si="16"/>
        <v>0.5</v>
      </c>
      <c r="N219" s="18"/>
      <c r="O219" s="19">
        <v>0.5</v>
      </c>
      <c r="P219" s="20">
        <f t="shared" si="17"/>
        <v>0</v>
      </c>
    </row>
    <row r="220" spans="1:18" x14ac:dyDescent="0.2">
      <c r="A220" s="10" t="s">
        <v>333</v>
      </c>
      <c r="B220" s="11" t="s">
        <v>334</v>
      </c>
      <c r="C220" s="10" t="s">
        <v>20</v>
      </c>
      <c r="D220" s="10" t="s">
        <v>49</v>
      </c>
      <c r="E220" s="10" t="s">
        <v>143</v>
      </c>
      <c r="F220" s="105" t="s">
        <v>341</v>
      </c>
      <c r="G220" s="14" t="s">
        <v>336</v>
      </c>
      <c r="H220" s="14" t="s">
        <v>42</v>
      </c>
      <c r="I220" s="27"/>
      <c r="J220" s="16">
        <v>0.5</v>
      </c>
      <c r="K220" s="16"/>
      <c r="L220" s="16"/>
      <c r="M220" s="17">
        <f t="shared" si="16"/>
        <v>0.5</v>
      </c>
      <c r="N220" s="18"/>
      <c r="O220" s="19">
        <v>0.5</v>
      </c>
      <c r="P220" s="20">
        <f t="shared" si="17"/>
        <v>0</v>
      </c>
    </row>
    <row r="221" spans="1:18" ht="38.25" x14ac:dyDescent="0.2">
      <c r="A221" s="10" t="s">
        <v>333</v>
      </c>
      <c r="B221" s="11" t="s">
        <v>334</v>
      </c>
      <c r="C221" s="10" t="s">
        <v>20</v>
      </c>
      <c r="D221" s="12" t="s">
        <v>57</v>
      </c>
      <c r="E221" s="12" t="s">
        <v>342</v>
      </c>
      <c r="F221" s="13" t="s">
        <v>343</v>
      </c>
      <c r="G221" s="34" t="s">
        <v>344</v>
      </c>
      <c r="H221" s="14" t="s">
        <v>8</v>
      </c>
      <c r="I221" s="27">
        <v>0.8</v>
      </c>
      <c r="J221" s="16"/>
      <c r="K221" s="16"/>
      <c r="L221" s="16"/>
      <c r="M221" s="17">
        <f t="shared" si="16"/>
        <v>0.8</v>
      </c>
      <c r="N221" s="18"/>
      <c r="O221" s="19">
        <v>0.8</v>
      </c>
      <c r="P221" s="20">
        <f t="shared" si="17"/>
        <v>0</v>
      </c>
    </row>
    <row r="222" spans="1:18" ht="25.5" x14ac:dyDescent="0.2">
      <c r="A222" s="10" t="s">
        <v>333</v>
      </c>
      <c r="B222" s="11" t="s">
        <v>334</v>
      </c>
      <c r="C222" s="10" t="s">
        <v>20</v>
      </c>
      <c r="D222" s="12" t="s">
        <v>57</v>
      </c>
      <c r="E222" s="12" t="s">
        <v>197</v>
      </c>
      <c r="F222" s="13" t="s">
        <v>345</v>
      </c>
      <c r="G222" s="34" t="s">
        <v>346</v>
      </c>
      <c r="H222" s="14" t="s">
        <v>8</v>
      </c>
      <c r="I222" s="35">
        <v>0.75</v>
      </c>
      <c r="J222" s="36"/>
      <c r="K222" s="36"/>
      <c r="L222" s="36"/>
      <c r="M222" s="37">
        <f t="shared" si="16"/>
        <v>0.75</v>
      </c>
      <c r="N222" s="18"/>
      <c r="O222" s="19">
        <v>0.8</v>
      </c>
      <c r="P222" s="20">
        <f t="shared" si="17"/>
        <v>-5.0000000000000044E-2</v>
      </c>
      <c r="R222" s="9" t="s">
        <v>347</v>
      </c>
    </row>
    <row r="223" spans="1:18" x14ac:dyDescent="0.2">
      <c r="A223" s="10" t="s">
        <v>333</v>
      </c>
      <c r="B223" s="11" t="s">
        <v>334</v>
      </c>
      <c r="C223" s="10" t="s">
        <v>20</v>
      </c>
      <c r="D223" s="12" t="s">
        <v>57</v>
      </c>
      <c r="E223" s="12" t="s">
        <v>197</v>
      </c>
      <c r="F223" s="13" t="s">
        <v>345</v>
      </c>
      <c r="G223" s="34" t="s">
        <v>348</v>
      </c>
      <c r="H223" s="14" t="s">
        <v>8</v>
      </c>
      <c r="I223" s="35">
        <v>0.25</v>
      </c>
      <c r="J223" s="36"/>
      <c r="K223" s="36"/>
      <c r="L223" s="36"/>
      <c r="M223" s="37">
        <f>SUM(I223:L223)</f>
        <v>0.25</v>
      </c>
      <c r="N223" s="18"/>
      <c r="O223" s="19">
        <v>0.8</v>
      </c>
      <c r="P223" s="20">
        <f>M223-O223</f>
        <v>-0.55000000000000004</v>
      </c>
      <c r="R223" s="9" t="s">
        <v>347</v>
      </c>
    </row>
    <row r="224" spans="1:18" x14ac:dyDescent="0.2">
      <c r="A224" s="10" t="s">
        <v>333</v>
      </c>
      <c r="B224" s="11" t="s">
        <v>334</v>
      </c>
      <c r="C224" s="10" t="s">
        <v>20</v>
      </c>
      <c r="D224" s="10" t="s">
        <v>57</v>
      </c>
      <c r="E224" s="10" t="s">
        <v>342</v>
      </c>
      <c r="F224" s="13" t="s">
        <v>349</v>
      </c>
      <c r="G224" s="14" t="s">
        <v>350</v>
      </c>
      <c r="H224" s="14" t="s">
        <v>8</v>
      </c>
      <c r="I224" s="27">
        <v>0.2</v>
      </c>
      <c r="J224" s="16"/>
      <c r="K224" s="16"/>
      <c r="L224" s="16"/>
      <c r="M224" s="17">
        <f t="shared" si="16"/>
        <v>0.2</v>
      </c>
      <c r="N224" s="18"/>
      <c r="O224" s="19">
        <v>0.2</v>
      </c>
      <c r="P224" s="20">
        <f t="shared" si="17"/>
        <v>0</v>
      </c>
    </row>
    <row r="225" spans="1:16" x14ac:dyDescent="0.2">
      <c r="A225" s="10" t="s">
        <v>333</v>
      </c>
      <c r="B225" s="11" t="s">
        <v>334</v>
      </c>
      <c r="C225" s="10" t="s">
        <v>20</v>
      </c>
      <c r="D225" s="10" t="s">
        <v>57</v>
      </c>
      <c r="E225" s="10" t="s">
        <v>52</v>
      </c>
      <c r="F225" s="13" t="s">
        <v>351</v>
      </c>
      <c r="G225" s="14" t="s">
        <v>352</v>
      </c>
      <c r="H225" s="14" t="s">
        <v>42</v>
      </c>
      <c r="I225" s="27"/>
      <c r="J225" s="16">
        <v>0.2</v>
      </c>
      <c r="K225" s="16"/>
      <c r="L225" s="16"/>
      <c r="M225" s="17">
        <f t="shared" si="16"/>
        <v>0.2</v>
      </c>
      <c r="N225" s="18"/>
      <c r="O225" s="19">
        <v>0.2</v>
      </c>
      <c r="P225" s="20">
        <f t="shared" si="17"/>
        <v>0</v>
      </c>
    </row>
    <row r="226" spans="1:16" x14ac:dyDescent="0.2">
      <c r="A226" s="10" t="s">
        <v>333</v>
      </c>
      <c r="B226" s="11" t="s">
        <v>334</v>
      </c>
      <c r="C226" s="10" t="s">
        <v>20</v>
      </c>
      <c r="D226" s="10" t="s">
        <v>57</v>
      </c>
      <c r="E226" s="12" t="s">
        <v>52</v>
      </c>
      <c r="F226" s="13" t="s">
        <v>353</v>
      </c>
      <c r="G226" s="14" t="s">
        <v>354</v>
      </c>
      <c r="H226" s="14" t="s">
        <v>42</v>
      </c>
      <c r="I226" s="27"/>
      <c r="J226" s="16">
        <v>0.1</v>
      </c>
      <c r="K226" s="16"/>
      <c r="L226" s="16"/>
      <c r="M226" s="17">
        <f t="shared" si="16"/>
        <v>0.1</v>
      </c>
      <c r="N226" s="18"/>
      <c r="O226" s="19">
        <v>0.15</v>
      </c>
      <c r="P226" s="20">
        <f t="shared" si="17"/>
        <v>-4.9999999999999989E-2</v>
      </c>
    </row>
    <row r="227" spans="1:16" x14ac:dyDescent="0.2">
      <c r="A227" s="10" t="s">
        <v>333</v>
      </c>
      <c r="B227" s="11" t="s">
        <v>334</v>
      </c>
      <c r="C227" s="46" t="s">
        <v>20</v>
      </c>
      <c r="D227" s="47" t="s">
        <v>75</v>
      </c>
      <c r="E227" s="47" t="s">
        <v>76</v>
      </c>
      <c r="F227" s="47" t="s">
        <v>76</v>
      </c>
      <c r="G227" s="48"/>
      <c r="H227" s="49"/>
      <c r="I227" s="50">
        <f>SUM(I216:I226)</f>
        <v>4</v>
      </c>
      <c r="J227" s="51">
        <f>SUM(J216:J226)</f>
        <v>1.05</v>
      </c>
      <c r="K227" s="51">
        <f>SUM(K216:K226)</f>
        <v>0</v>
      </c>
      <c r="L227" s="51"/>
      <c r="M227" s="52">
        <f t="shared" si="16"/>
        <v>5.05</v>
      </c>
      <c r="N227" s="18"/>
      <c r="O227" s="53">
        <v>3.6749999999999998</v>
      </c>
      <c r="P227" s="20">
        <f t="shared" si="17"/>
        <v>1.375</v>
      </c>
    </row>
    <row r="228" spans="1:16" x14ac:dyDescent="0.2">
      <c r="A228" s="10" t="s">
        <v>333</v>
      </c>
      <c r="B228" s="11" t="s">
        <v>334</v>
      </c>
      <c r="C228" s="12" t="s">
        <v>77</v>
      </c>
      <c r="D228" s="12" t="s">
        <v>100</v>
      </c>
      <c r="E228" s="12" t="s">
        <v>40</v>
      </c>
      <c r="F228" s="13" t="s">
        <v>355</v>
      </c>
      <c r="G228" s="39" t="s">
        <v>356</v>
      </c>
      <c r="H228" s="39" t="s">
        <v>81</v>
      </c>
      <c r="I228" s="27"/>
      <c r="J228" s="16"/>
      <c r="K228" s="16"/>
      <c r="L228" s="16">
        <v>0.1</v>
      </c>
      <c r="M228" s="17">
        <f t="shared" si="16"/>
        <v>0.1</v>
      </c>
      <c r="N228" s="18"/>
      <c r="O228" s="19">
        <v>0.1</v>
      </c>
      <c r="P228" s="20">
        <f t="shared" si="17"/>
        <v>0</v>
      </c>
    </row>
    <row r="229" spans="1:16" x14ac:dyDescent="0.2">
      <c r="A229" s="10" t="s">
        <v>333</v>
      </c>
      <c r="B229" s="11" t="s">
        <v>334</v>
      </c>
      <c r="C229" s="46" t="s">
        <v>77</v>
      </c>
      <c r="D229" s="47" t="s">
        <v>117</v>
      </c>
      <c r="E229" s="47" t="s">
        <v>76</v>
      </c>
      <c r="F229" s="47" t="s">
        <v>76</v>
      </c>
      <c r="G229" s="48"/>
      <c r="H229" s="49"/>
      <c r="I229" s="50"/>
      <c r="J229" s="51"/>
      <c r="K229" s="51"/>
      <c r="L229" s="51">
        <f>SUM(L228:L228)</f>
        <v>0.1</v>
      </c>
      <c r="M229" s="52">
        <f t="shared" si="16"/>
        <v>0.1</v>
      </c>
      <c r="N229" s="18"/>
      <c r="O229" s="53">
        <v>0.30000000000000004</v>
      </c>
      <c r="P229" s="20">
        <f t="shared" si="17"/>
        <v>-0.20000000000000004</v>
      </c>
    </row>
    <row r="230" spans="1:16" x14ac:dyDescent="0.2">
      <c r="A230" s="10" t="s">
        <v>333</v>
      </c>
      <c r="B230" s="58" t="s">
        <v>334</v>
      </c>
      <c r="C230" s="59" t="s">
        <v>118</v>
      </c>
      <c r="D230" s="59" t="s">
        <v>76</v>
      </c>
      <c r="E230" s="59" t="s">
        <v>76</v>
      </c>
      <c r="F230" s="59" t="s">
        <v>76</v>
      </c>
      <c r="G230" s="60"/>
      <c r="H230" s="61"/>
      <c r="I230" s="62">
        <f>I229+I227</f>
        <v>4</v>
      </c>
      <c r="J230" s="63">
        <f>J229+J227</f>
        <v>1.05</v>
      </c>
      <c r="K230" s="63">
        <f>K229+K227</f>
        <v>0</v>
      </c>
      <c r="L230" s="63">
        <f>L229+L227</f>
        <v>0.1</v>
      </c>
      <c r="M230" s="64">
        <f t="shared" si="16"/>
        <v>5.1499999999999995</v>
      </c>
      <c r="N230" s="18"/>
      <c r="O230" s="65">
        <v>3.9749999999999996</v>
      </c>
      <c r="P230" s="20">
        <f t="shared" si="17"/>
        <v>1.1749999999999998</v>
      </c>
    </row>
    <row r="231" spans="1:16" ht="51" x14ac:dyDescent="0.2">
      <c r="A231" s="10" t="s">
        <v>333</v>
      </c>
      <c r="B231" s="11" t="s">
        <v>357</v>
      </c>
      <c r="C231" s="10" t="s">
        <v>20</v>
      </c>
      <c r="D231" s="10" t="s">
        <v>57</v>
      </c>
      <c r="E231" s="12" t="s">
        <v>342</v>
      </c>
      <c r="F231" s="13" t="s">
        <v>349</v>
      </c>
      <c r="G231" s="14" t="s">
        <v>358</v>
      </c>
      <c r="H231" s="14" t="s">
        <v>8</v>
      </c>
      <c r="I231" s="27">
        <v>0.2</v>
      </c>
      <c r="J231" s="16"/>
      <c r="K231" s="16"/>
      <c r="L231" s="16"/>
      <c r="M231" s="17">
        <f t="shared" si="16"/>
        <v>0.2</v>
      </c>
      <c r="N231" s="18"/>
      <c r="O231" s="19">
        <v>0.2</v>
      </c>
      <c r="P231" s="20">
        <f t="shared" si="17"/>
        <v>0</v>
      </c>
    </row>
    <row r="232" spans="1:16" ht="25.5" x14ac:dyDescent="0.2">
      <c r="A232" s="10" t="s">
        <v>333</v>
      </c>
      <c r="B232" s="11" t="s">
        <v>357</v>
      </c>
      <c r="C232" s="10" t="s">
        <v>20</v>
      </c>
      <c r="D232" s="10" t="s">
        <v>57</v>
      </c>
      <c r="E232" s="13" t="s">
        <v>180</v>
      </c>
      <c r="F232" s="13" t="s">
        <v>359</v>
      </c>
      <c r="G232" s="14" t="s">
        <v>360</v>
      </c>
      <c r="H232" s="14" t="s">
        <v>8</v>
      </c>
      <c r="I232" s="27">
        <v>1</v>
      </c>
      <c r="J232" s="16"/>
      <c r="K232" s="16"/>
      <c r="L232" s="16"/>
      <c r="M232" s="17">
        <f t="shared" si="16"/>
        <v>1</v>
      </c>
      <c r="N232" s="18"/>
      <c r="O232" s="19">
        <v>1</v>
      </c>
      <c r="P232" s="20">
        <f t="shared" si="17"/>
        <v>0</v>
      </c>
    </row>
    <row r="233" spans="1:16" ht="25.5" x14ac:dyDescent="0.2">
      <c r="A233" s="10" t="s">
        <v>333</v>
      </c>
      <c r="B233" s="106" t="s">
        <v>357</v>
      </c>
      <c r="C233" s="10" t="s">
        <v>20</v>
      </c>
      <c r="D233" s="10" t="s">
        <v>57</v>
      </c>
      <c r="E233" s="12" t="s">
        <v>180</v>
      </c>
      <c r="F233" s="33" t="s">
        <v>361</v>
      </c>
      <c r="G233" s="14" t="s">
        <v>360</v>
      </c>
      <c r="H233" s="14" t="s">
        <v>8</v>
      </c>
      <c r="I233" s="35">
        <v>0.75</v>
      </c>
      <c r="J233" s="16"/>
      <c r="K233" s="16"/>
      <c r="L233" s="16"/>
      <c r="M233" s="17">
        <f t="shared" si="16"/>
        <v>0.75</v>
      </c>
      <c r="N233" s="18"/>
      <c r="O233" s="19">
        <v>0.5</v>
      </c>
      <c r="P233" s="20">
        <f t="shared" si="17"/>
        <v>0.25</v>
      </c>
    </row>
    <row r="234" spans="1:16" ht="76.5" x14ac:dyDescent="0.2">
      <c r="A234" s="10" t="s">
        <v>333</v>
      </c>
      <c r="B234" s="11" t="s">
        <v>357</v>
      </c>
      <c r="C234" s="10" t="s">
        <v>20</v>
      </c>
      <c r="D234" s="10" t="s">
        <v>57</v>
      </c>
      <c r="E234" s="10" t="s">
        <v>197</v>
      </c>
      <c r="F234" s="13" t="s">
        <v>362</v>
      </c>
      <c r="G234" s="14" t="s">
        <v>363</v>
      </c>
      <c r="H234" s="14" t="s">
        <v>8</v>
      </c>
      <c r="I234" s="27">
        <v>0.5</v>
      </c>
      <c r="J234" s="16"/>
      <c r="K234" s="16"/>
      <c r="L234" s="16"/>
      <c r="M234" s="17">
        <f t="shared" si="16"/>
        <v>0.5</v>
      </c>
      <c r="N234" s="18"/>
      <c r="O234" s="19">
        <v>0.5</v>
      </c>
      <c r="P234" s="20">
        <f t="shared" si="17"/>
        <v>0</v>
      </c>
    </row>
    <row r="235" spans="1:16" x14ac:dyDescent="0.2">
      <c r="A235" s="10" t="s">
        <v>333</v>
      </c>
      <c r="B235" s="11" t="s">
        <v>357</v>
      </c>
      <c r="C235" s="46" t="s">
        <v>20</v>
      </c>
      <c r="D235" s="47" t="s">
        <v>75</v>
      </c>
      <c r="E235" s="47" t="s">
        <v>76</v>
      </c>
      <c r="F235" s="47" t="s">
        <v>76</v>
      </c>
      <c r="G235" s="48"/>
      <c r="H235" s="49"/>
      <c r="I235" s="50">
        <f>SUM(I231:I234)</f>
        <v>2.4500000000000002</v>
      </c>
      <c r="J235" s="51">
        <f>SUM(J231:J234)</f>
        <v>0</v>
      </c>
      <c r="K235" s="51">
        <f>SUM(K231:K234)</f>
        <v>0</v>
      </c>
      <c r="L235" s="51"/>
      <c r="M235" s="52">
        <f t="shared" si="16"/>
        <v>2.4500000000000002</v>
      </c>
      <c r="N235" s="18"/>
      <c r="O235" s="53">
        <v>2.4500000000000002</v>
      </c>
      <c r="P235" s="20">
        <f t="shared" si="17"/>
        <v>0</v>
      </c>
    </row>
    <row r="236" spans="1:16" x14ac:dyDescent="0.2">
      <c r="A236" s="10" t="s">
        <v>333</v>
      </c>
      <c r="B236" s="11" t="s">
        <v>357</v>
      </c>
      <c r="C236" s="10" t="s">
        <v>77</v>
      </c>
      <c r="D236" s="10" t="s">
        <v>82</v>
      </c>
      <c r="E236" s="10" t="s">
        <v>143</v>
      </c>
      <c r="F236" s="13" t="s">
        <v>364</v>
      </c>
      <c r="G236" s="14" t="s">
        <v>365</v>
      </c>
      <c r="H236" s="39" t="s">
        <v>81</v>
      </c>
      <c r="I236" s="27"/>
      <c r="J236" s="16"/>
      <c r="K236" s="16"/>
      <c r="L236" s="16">
        <v>0.1</v>
      </c>
      <c r="M236" s="17">
        <f t="shared" si="16"/>
        <v>0.1</v>
      </c>
      <c r="N236" s="18"/>
      <c r="O236" s="19">
        <v>0.5</v>
      </c>
      <c r="P236" s="20">
        <f t="shared" si="17"/>
        <v>-0.4</v>
      </c>
    </row>
    <row r="237" spans="1:16" x14ac:dyDescent="0.2">
      <c r="A237" s="10" t="s">
        <v>333</v>
      </c>
      <c r="B237" s="11" t="s">
        <v>357</v>
      </c>
      <c r="C237" s="46" t="s">
        <v>77</v>
      </c>
      <c r="D237" s="47" t="s">
        <v>117</v>
      </c>
      <c r="E237" s="47" t="s">
        <v>76</v>
      </c>
      <c r="F237" s="47" t="s">
        <v>76</v>
      </c>
      <c r="G237" s="48"/>
      <c r="H237" s="49"/>
      <c r="I237" s="50"/>
      <c r="J237" s="51"/>
      <c r="K237" s="51"/>
      <c r="L237" s="51">
        <f>L236</f>
        <v>0.1</v>
      </c>
      <c r="M237" s="52">
        <f t="shared" si="16"/>
        <v>0.1</v>
      </c>
      <c r="N237" s="18"/>
      <c r="O237" s="53">
        <v>2.4500000000000002</v>
      </c>
      <c r="P237" s="20">
        <f t="shared" si="17"/>
        <v>-2.35</v>
      </c>
    </row>
    <row r="238" spans="1:16" x14ac:dyDescent="0.2">
      <c r="A238" s="10" t="s">
        <v>333</v>
      </c>
      <c r="B238" s="107" t="s">
        <v>357</v>
      </c>
      <c r="C238" s="59" t="s">
        <v>118</v>
      </c>
      <c r="D238" s="59" t="s">
        <v>76</v>
      </c>
      <c r="E238" s="59" t="s">
        <v>76</v>
      </c>
      <c r="F238" s="59" t="s">
        <v>76</v>
      </c>
      <c r="G238" s="60"/>
      <c r="H238" s="61"/>
      <c r="I238" s="62">
        <f>I235+I237</f>
        <v>2.4500000000000002</v>
      </c>
      <c r="J238" s="63">
        <f>J235+J237</f>
        <v>0</v>
      </c>
      <c r="K238" s="63">
        <f>K235+K237</f>
        <v>0</v>
      </c>
      <c r="L238" s="63">
        <f>L235+L237</f>
        <v>0.1</v>
      </c>
      <c r="M238" s="64">
        <f t="shared" si="16"/>
        <v>2.5500000000000003</v>
      </c>
      <c r="N238" s="18"/>
      <c r="O238" s="65">
        <v>2.4500000000000002</v>
      </c>
      <c r="P238" s="20">
        <f t="shared" si="17"/>
        <v>0.10000000000000009</v>
      </c>
    </row>
    <row r="239" spans="1:16" ht="25.5" x14ac:dyDescent="0.2">
      <c r="A239" s="10" t="s">
        <v>333</v>
      </c>
      <c r="B239" s="14" t="s">
        <v>366</v>
      </c>
      <c r="C239" s="12" t="s">
        <v>20</v>
      </c>
      <c r="D239" s="12" t="s">
        <v>33</v>
      </c>
      <c r="E239" s="12" t="s">
        <v>52</v>
      </c>
      <c r="F239" s="39" t="s">
        <v>367</v>
      </c>
      <c r="G239" s="14" t="s">
        <v>368</v>
      </c>
      <c r="H239" s="14" t="s">
        <v>8</v>
      </c>
      <c r="I239" s="27">
        <v>0.25</v>
      </c>
      <c r="J239" s="16"/>
      <c r="K239" s="16"/>
      <c r="L239" s="16"/>
      <c r="M239" s="17">
        <f t="shared" si="16"/>
        <v>0.25</v>
      </c>
      <c r="N239" s="18"/>
      <c r="O239" s="19">
        <v>0.25</v>
      </c>
      <c r="P239" s="20">
        <f t="shared" si="17"/>
        <v>0</v>
      </c>
    </row>
    <row r="240" spans="1:16" x14ac:dyDescent="0.2">
      <c r="A240" s="10" t="s">
        <v>333</v>
      </c>
      <c r="B240" s="11" t="s">
        <v>366</v>
      </c>
      <c r="C240" s="10" t="s">
        <v>20</v>
      </c>
      <c r="D240" s="12" t="s">
        <v>244</v>
      </c>
      <c r="E240" s="12" t="s">
        <v>22</v>
      </c>
      <c r="F240" s="13" t="s">
        <v>245</v>
      </c>
      <c r="G240" s="14" t="s">
        <v>369</v>
      </c>
      <c r="H240" s="14" t="s">
        <v>26</v>
      </c>
      <c r="I240" s="27"/>
      <c r="J240" s="16"/>
      <c r="K240" s="16">
        <v>0.3</v>
      </c>
      <c r="L240" s="16"/>
      <c r="M240" s="17">
        <f t="shared" si="16"/>
        <v>0.3</v>
      </c>
      <c r="N240" s="18"/>
      <c r="O240" s="19">
        <v>0.3</v>
      </c>
      <c r="P240" s="20">
        <f t="shared" si="17"/>
        <v>0</v>
      </c>
    </row>
    <row r="241" spans="1:18" ht="25.5" x14ac:dyDescent="0.2">
      <c r="A241" s="10" t="s">
        <v>333</v>
      </c>
      <c r="B241" s="11" t="s">
        <v>366</v>
      </c>
      <c r="C241" s="10" t="s">
        <v>20</v>
      </c>
      <c r="D241" s="12" t="s">
        <v>49</v>
      </c>
      <c r="E241" s="12" t="s">
        <v>180</v>
      </c>
      <c r="F241" s="13" t="s">
        <v>370</v>
      </c>
      <c r="G241" s="14" t="s">
        <v>368</v>
      </c>
      <c r="H241" s="14" t="s">
        <v>8</v>
      </c>
      <c r="I241" s="27">
        <v>0.25</v>
      </c>
      <c r="J241" s="16"/>
      <c r="K241" s="16"/>
      <c r="L241" s="16"/>
      <c r="M241" s="17">
        <f t="shared" si="16"/>
        <v>0.25</v>
      </c>
      <c r="N241" s="18"/>
      <c r="O241" s="19">
        <v>1</v>
      </c>
      <c r="P241" s="20">
        <f t="shared" si="17"/>
        <v>-0.75</v>
      </c>
    </row>
    <row r="242" spans="1:18" x14ac:dyDescent="0.2">
      <c r="A242" s="10" t="s">
        <v>333</v>
      </c>
      <c r="B242" s="11" t="s">
        <v>366</v>
      </c>
      <c r="C242" s="10" t="s">
        <v>20</v>
      </c>
      <c r="D242" s="12" t="s">
        <v>57</v>
      </c>
      <c r="E242" s="12" t="s">
        <v>180</v>
      </c>
      <c r="F242" s="33" t="s">
        <v>371</v>
      </c>
      <c r="G242" s="34" t="s">
        <v>372</v>
      </c>
      <c r="H242" s="14" t="s">
        <v>8</v>
      </c>
      <c r="I242" s="27">
        <v>1</v>
      </c>
      <c r="J242" s="16"/>
      <c r="K242" s="16"/>
      <c r="L242" s="16"/>
      <c r="M242" s="17">
        <f t="shared" si="16"/>
        <v>1</v>
      </c>
      <c r="N242" s="18"/>
      <c r="O242" s="19">
        <v>1</v>
      </c>
      <c r="P242" s="20">
        <f t="shared" si="17"/>
        <v>0</v>
      </c>
    </row>
    <row r="243" spans="1:18" ht="30" customHeight="1" x14ac:dyDescent="0.2">
      <c r="A243" s="10" t="s">
        <v>333</v>
      </c>
      <c r="B243" s="11" t="s">
        <v>366</v>
      </c>
      <c r="C243" s="10" t="s">
        <v>20</v>
      </c>
      <c r="D243" s="10" t="s">
        <v>57</v>
      </c>
      <c r="E243" s="10" t="s">
        <v>180</v>
      </c>
      <c r="F243" s="13" t="s">
        <v>373</v>
      </c>
      <c r="G243" s="14" t="s">
        <v>374</v>
      </c>
      <c r="H243" s="14" t="s">
        <v>8</v>
      </c>
      <c r="I243" s="27">
        <v>1</v>
      </c>
      <c r="J243" s="16"/>
      <c r="K243" s="16"/>
      <c r="L243" s="16"/>
      <c r="M243" s="17">
        <f t="shared" si="16"/>
        <v>1</v>
      </c>
      <c r="N243" s="18"/>
      <c r="O243" s="19">
        <v>1</v>
      </c>
      <c r="P243" s="20">
        <f t="shared" si="17"/>
        <v>0</v>
      </c>
    </row>
    <row r="244" spans="1:18" ht="25.5" x14ac:dyDescent="0.2">
      <c r="A244" s="10" t="s">
        <v>333</v>
      </c>
      <c r="B244" s="11" t="s">
        <v>366</v>
      </c>
      <c r="C244" s="10" t="s">
        <v>20</v>
      </c>
      <c r="D244" s="10" t="s">
        <v>57</v>
      </c>
      <c r="E244" s="12" t="s">
        <v>180</v>
      </c>
      <c r="F244" s="33" t="s">
        <v>361</v>
      </c>
      <c r="G244" s="34" t="s">
        <v>375</v>
      </c>
      <c r="H244" s="14" t="s">
        <v>8</v>
      </c>
      <c r="I244" s="35">
        <v>0.25</v>
      </c>
      <c r="J244" s="16"/>
      <c r="K244" s="16"/>
      <c r="L244" s="16"/>
      <c r="M244" s="17">
        <f>SUM(I244:L244)</f>
        <v>0.25</v>
      </c>
      <c r="N244" s="18"/>
      <c r="O244" s="19">
        <v>0.5</v>
      </c>
      <c r="P244" s="20">
        <f>M244-O244</f>
        <v>-0.25</v>
      </c>
    </row>
    <row r="245" spans="1:18" ht="25.5" x14ac:dyDescent="0.2">
      <c r="A245" s="10" t="s">
        <v>333</v>
      </c>
      <c r="B245" s="106" t="s">
        <v>366</v>
      </c>
      <c r="C245" s="12" t="s">
        <v>20</v>
      </c>
      <c r="D245" s="12" t="s">
        <v>57</v>
      </c>
      <c r="E245" s="12" t="s">
        <v>180</v>
      </c>
      <c r="F245" s="39" t="s">
        <v>376</v>
      </c>
      <c r="G245" s="14" t="s">
        <v>375</v>
      </c>
      <c r="H245" s="14" t="s">
        <v>8</v>
      </c>
      <c r="I245" s="27">
        <v>0.5</v>
      </c>
      <c r="J245" s="16"/>
      <c r="K245" s="16"/>
      <c r="L245" s="16"/>
      <c r="M245" s="17">
        <f t="shared" si="16"/>
        <v>0.5</v>
      </c>
      <c r="N245" s="18"/>
      <c r="O245" s="19">
        <v>0.5</v>
      </c>
      <c r="P245" s="20">
        <f t="shared" si="17"/>
        <v>0</v>
      </c>
      <c r="R245" s="9" t="s">
        <v>377</v>
      </c>
    </row>
    <row r="246" spans="1:18" ht="25.5" x14ac:dyDescent="0.2">
      <c r="A246" s="10" t="s">
        <v>333</v>
      </c>
      <c r="B246" s="11" t="s">
        <v>366</v>
      </c>
      <c r="C246" s="10" t="s">
        <v>20</v>
      </c>
      <c r="D246" s="10" t="s">
        <v>57</v>
      </c>
      <c r="E246" s="10" t="s">
        <v>180</v>
      </c>
      <c r="F246" s="13" t="s">
        <v>224</v>
      </c>
      <c r="G246" s="14" t="s">
        <v>378</v>
      </c>
      <c r="H246" s="14" t="s">
        <v>8</v>
      </c>
      <c r="I246" s="27">
        <v>0.75</v>
      </c>
      <c r="J246" s="16"/>
      <c r="K246" s="16"/>
      <c r="L246" s="16"/>
      <c r="M246" s="17">
        <f t="shared" si="16"/>
        <v>0.75</v>
      </c>
      <c r="N246" s="18"/>
      <c r="O246" s="19">
        <v>0.75</v>
      </c>
      <c r="P246" s="20">
        <f t="shared" si="17"/>
        <v>0</v>
      </c>
    </row>
    <row r="247" spans="1:18" x14ac:dyDescent="0.2">
      <c r="A247" s="10" t="s">
        <v>333</v>
      </c>
      <c r="B247" s="11" t="s">
        <v>366</v>
      </c>
      <c r="C247" s="10" t="s">
        <v>20</v>
      </c>
      <c r="D247" s="10" t="s">
        <v>57</v>
      </c>
      <c r="E247" s="10" t="s">
        <v>180</v>
      </c>
      <c r="F247" s="39" t="s">
        <v>376</v>
      </c>
      <c r="G247" s="14" t="s">
        <v>372</v>
      </c>
      <c r="H247" s="14" t="s">
        <v>8</v>
      </c>
      <c r="I247" s="27">
        <v>0.5</v>
      </c>
      <c r="J247" s="16"/>
      <c r="K247" s="16"/>
      <c r="L247" s="16"/>
      <c r="M247" s="17">
        <f t="shared" si="16"/>
        <v>0.5</v>
      </c>
      <c r="N247" s="18"/>
      <c r="O247" s="19">
        <v>0.44</v>
      </c>
      <c r="P247" s="20">
        <f t="shared" si="17"/>
        <v>0.06</v>
      </c>
    </row>
    <row r="248" spans="1:18" x14ac:dyDescent="0.2">
      <c r="A248" s="10" t="s">
        <v>333</v>
      </c>
      <c r="B248" s="11" t="s">
        <v>366</v>
      </c>
      <c r="C248" s="46" t="s">
        <v>20</v>
      </c>
      <c r="D248" s="47" t="s">
        <v>75</v>
      </c>
      <c r="E248" s="47" t="s">
        <v>76</v>
      </c>
      <c r="F248" s="47" t="s">
        <v>76</v>
      </c>
      <c r="G248" s="48"/>
      <c r="H248" s="49"/>
      <c r="I248" s="50">
        <f>SUM(I239:I247)</f>
        <v>4.5</v>
      </c>
      <c r="J248" s="51">
        <f>SUM(J239:J247)</f>
        <v>0</v>
      </c>
      <c r="K248" s="51">
        <f>SUM(K239:K247)</f>
        <v>0.3</v>
      </c>
      <c r="L248" s="51"/>
      <c r="M248" s="52">
        <f t="shared" si="16"/>
        <v>4.8</v>
      </c>
      <c r="N248" s="18"/>
      <c r="O248" s="53">
        <v>4.49</v>
      </c>
      <c r="P248" s="20">
        <f t="shared" si="17"/>
        <v>0.30999999999999961</v>
      </c>
    </row>
    <row r="249" spans="1:18" ht="25.5" x14ac:dyDescent="0.2">
      <c r="A249" s="10" t="s">
        <v>333</v>
      </c>
      <c r="B249" s="11" t="s">
        <v>366</v>
      </c>
      <c r="C249" s="10" t="s">
        <v>77</v>
      </c>
      <c r="D249" s="10" t="s">
        <v>82</v>
      </c>
      <c r="E249" s="12" t="s">
        <v>180</v>
      </c>
      <c r="F249" s="13" t="s">
        <v>379</v>
      </c>
      <c r="G249" s="14" t="s">
        <v>380</v>
      </c>
      <c r="H249" s="39" t="s">
        <v>81</v>
      </c>
      <c r="I249" s="27"/>
      <c r="J249" s="16"/>
      <c r="K249" s="16"/>
      <c r="L249" s="16">
        <v>2</v>
      </c>
      <c r="M249" s="17">
        <f t="shared" si="16"/>
        <v>2</v>
      </c>
      <c r="N249" s="18"/>
      <c r="O249" s="19">
        <v>2</v>
      </c>
      <c r="P249" s="20">
        <f t="shared" si="17"/>
        <v>0</v>
      </c>
    </row>
    <row r="250" spans="1:18" ht="25.5" x14ac:dyDescent="0.2">
      <c r="A250" s="10" t="s">
        <v>333</v>
      </c>
      <c r="B250" s="11" t="s">
        <v>366</v>
      </c>
      <c r="C250" s="10" t="s">
        <v>77</v>
      </c>
      <c r="D250" s="10" t="s">
        <v>82</v>
      </c>
      <c r="E250" s="12" t="s">
        <v>143</v>
      </c>
      <c r="F250" s="13" t="s">
        <v>381</v>
      </c>
      <c r="G250" s="14" t="s">
        <v>382</v>
      </c>
      <c r="H250" s="39" t="s">
        <v>81</v>
      </c>
      <c r="I250" s="27"/>
      <c r="J250" s="16"/>
      <c r="K250" s="16"/>
      <c r="L250" s="16">
        <v>0.2</v>
      </c>
      <c r="M250" s="17">
        <f t="shared" si="16"/>
        <v>0.2</v>
      </c>
      <c r="N250" s="18"/>
      <c r="O250" s="19">
        <v>2</v>
      </c>
      <c r="P250" s="20">
        <f t="shared" si="17"/>
        <v>-1.8</v>
      </c>
    </row>
    <row r="251" spans="1:18" x14ac:dyDescent="0.2">
      <c r="A251" s="10" t="s">
        <v>333</v>
      </c>
      <c r="B251" s="11" t="s">
        <v>366</v>
      </c>
      <c r="C251" s="10" t="s">
        <v>77</v>
      </c>
      <c r="D251" s="38" t="s">
        <v>100</v>
      </c>
      <c r="E251" s="12" t="s">
        <v>143</v>
      </c>
      <c r="F251" s="13" t="s">
        <v>383</v>
      </c>
      <c r="G251" s="14" t="s">
        <v>384</v>
      </c>
      <c r="H251" s="39" t="s">
        <v>81</v>
      </c>
      <c r="I251" s="27"/>
      <c r="J251" s="16"/>
      <c r="K251" s="16"/>
      <c r="L251" s="16">
        <v>0.2</v>
      </c>
      <c r="M251" s="17">
        <f t="shared" si="16"/>
        <v>0.2</v>
      </c>
      <c r="N251" s="18"/>
      <c r="O251" s="19"/>
      <c r="P251" s="20"/>
    </row>
    <row r="252" spans="1:18" x14ac:dyDescent="0.2">
      <c r="A252" s="10" t="s">
        <v>333</v>
      </c>
      <c r="B252" s="11" t="s">
        <v>366</v>
      </c>
      <c r="C252" s="10" t="s">
        <v>77</v>
      </c>
      <c r="D252" s="12" t="s">
        <v>268</v>
      </c>
      <c r="E252" s="12" t="s">
        <v>40</v>
      </c>
      <c r="F252" s="13" t="s">
        <v>385</v>
      </c>
      <c r="G252" s="14" t="s">
        <v>386</v>
      </c>
      <c r="H252" s="39" t="s">
        <v>81</v>
      </c>
      <c r="I252" s="27"/>
      <c r="J252" s="16"/>
      <c r="K252" s="16"/>
      <c r="L252" s="16">
        <v>0.25</v>
      </c>
      <c r="M252" s="17">
        <f t="shared" si="16"/>
        <v>0.25</v>
      </c>
      <c r="N252" s="18"/>
      <c r="O252" s="19">
        <v>0.25</v>
      </c>
      <c r="P252" s="20">
        <f t="shared" ref="P252:P269" si="18">M252-O252</f>
        <v>0</v>
      </c>
    </row>
    <row r="253" spans="1:18" x14ac:dyDescent="0.2">
      <c r="A253" s="10" t="s">
        <v>333</v>
      </c>
      <c r="B253" s="11" t="s">
        <v>366</v>
      </c>
      <c r="C253" s="10" t="s">
        <v>77</v>
      </c>
      <c r="D253" s="12" t="s">
        <v>91</v>
      </c>
      <c r="E253" s="12" t="s">
        <v>40</v>
      </c>
      <c r="F253" s="13" t="s">
        <v>387</v>
      </c>
      <c r="G253" s="14" t="s">
        <v>388</v>
      </c>
      <c r="H253" s="39" t="s">
        <v>81</v>
      </c>
      <c r="I253" s="27"/>
      <c r="J253" s="16"/>
      <c r="K253" s="16"/>
      <c r="L253" s="16">
        <v>0.4</v>
      </c>
      <c r="M253" s="17">
        <f t="shared" si="16"/>
        <v>0.4</v>
      </c>
      <c r="N253" s="18"/>
      <c r="O253" s="19">
        <v>0.4</v>
      </c>
      <c r="P253" s="20">
        <f t="shared" si="18"/>
        <v>0</v>
      </c>
    </row>
    <row r="254" spans="1:18" x14ac:dyDescent="0.2">
      <c r="A254" s="10" t="s">
        <v>333</v>
      </c>
      <c r="B254" s="11" t="s">
        <v>366</v>
      </c>
      <c r="C254" s="10" t="s">
        <v>77</v>
      </c>
      <c r="D254" s="12" t="s">
        <v>176</v>
      </c>
      <c r="E254" s="12" t="s">
        <v>143</v>
      </c>
      <c r="F254" s="13" t="s">
        <v>177</v>
      </c>
      <c r="G254" s="14" t="s">
        <v>389</v>
      </c>
      <c r="H254" s="39" t="s">
        <v>81</v>
      </c>
      <c r="I254" s="27"/>
      <c r="J254" s="16"/>
      <c r="K254" s="16"/>
      <c r="L254" s="16">
        <v>0.3</v>
      </c>
      <c r="M254" s="17">
        <f t="shared" si="16"/>
        <v>0.3</v>
      </c>
      <c r="N254" s="18"/>
      <c r="O254" s="19">
        <v>0.3</v>
      </c>
      <c r="P254" s="20">
        <f t="shared" si="18"/>
        <v>0</v>
      </c>
    </row>
    <row r="255" spans="1:18" x14ac:dyDescent="0.2">
      <c r="A255" s="10" t="s">
        <v>333</v>
      </c>
      <c r="B255" s="11" t="s">
        <v>366</v>
      </c>
      <c r="C255" s="46" t="s">
        <v>77</v>
      </c>
      <c r="D255" s="47" t="s">
        <v>117</v>
      </c>
      <c r="E255" s="47" t="s">
        <v>76</v>
      </c>
      <c r="F255" s="47" t="s">
        <v>76</v>
      </c>
      <c r="G255" s="48"/>
      <c r="H255" s="49"/>
      <c r="I255" s="50"/>
      <c r="J255" s="51"/>
      <c r="K255" s="51"/>
      <c r="L255" s="51">
        <f>SUM(L249:L254)</f>
        <v>3.35</v>
      </c>
      <c r="M255" s="52">
        <f t="shared" si="16"/>
        <v>3.35</v>
      </c>
      <c r="N255" s="18"/>
      <c r="O255" s="53">
        <v>3.0999999999999996</v>
      </c>
      <c r="P255" s="20">
        <f t="shared" si="18"/>
        <v>0.25000000000000044</v>
      </c>
    </row>
    <row r="256" spans="1:18" x14ac:dyDescent="0.2">
      <c r="A256" s="10" t="s">
        <v>333</v>
      </c>
      <c r="B256" s="107" t="s">
        <v>366</v>
      </c>
      <c r="C256" s="59" t="s">
        <v>118</v>
      </c>
      <c r="D256" s="59" t="s">
        <v>76</v>
      </c>
      <c r="E256" s="59" t="s">
        <v>76</v>
      </c>
      <c r="F256" s="59" t="s">
        <v>76</v>
      </c>
      <c r="G256" s="60"/>
      <c r="H256" s="61"/>
      <c r="I256" s="62">
        <f>I248</f>
        <v>4.5</v>
      </c>
      <c r="J256" s="63">
        <f>J248</f>
        <v>0</v>
      </c>
      <c r="K256" s="63">
        <f>K248</f>
        <v>0.3</v>
      </c>
      <c r="L256" s="63">
        <f>L255</f>
        <v>3.35</v>
      </c>
      <c r="M256" s="64">
        <f t="shared" si="16"/>
        <v>8.15</v>
      </c>
      <c r="N256" s="18"/>
      <c r="O256" s="65">
        <v>7.59</v>
      </c>
      <c r="P256" s="20">
        <f t="shared" si="18"/>
        <v>0.5600000000000005</v>
      </c>
    </row>
    <row r="257" spans="1:18" x14ac:dyDescent="0.2">
      <c r="A257" s="10" t="s">
        <v>333</v>
      </c>
      <c r="B257" s="106" t="s">
        <v>390</v>
      </c>
      <c r="C257" s="10" t="s">
        <v>20</v>
      </c>
      <c r="D257" s="10" t="s">
        <v>57</v>
      </c>
      <c r="E257" s="10" t="s">
        <v>143</v>
      </c>
      <c r="F257" s="13" t="s">
        <v>391</v>
      </c>
      <c r="G257" s="14" t="s">
        <v>392</v>
      </c>
      <c r="H257" s="14" t="s">
        <v>42</v>
      </c>
      <c r="I257" s="27"/>
      <c r="J257" s="16">
        <v>0.15</v>
      </c>
      <c r="K257" s="16"/>
      <c r="L257" s="16"/>
      <c r="M257" s="17">
        <f t="shared" si="16"/>
        <v>0.15</v>
      </c>
      <c r="N257" s="18"/>
      <c r="O257" s="19">
        <v>0.15</v>
      </c>
      <c r="P257" s="20">
        <f t="shared" si="18"/>
        <v>0</v>
      </c>
    </row>
    <row r="258" spans="1:18" ht="51" x14ac:dyDescent="0.2">
      <c r="A258" s="10" t="s">
        <v>333</v>
      </c>
      <c r="B258" s="11" t="s">
        <v>390</v>
      </c>
      <c r="C258" s="10" t="s">
        <v>20</v>
      </c>
      <c r="D258" s="10" t="s">
        <v>57</v>
      </c>
      <c r="E258" s="12" t="s">
        <v>197</v>
      </c>
      <c r="F258" s="13" t="s">
        <v>362</v>
      </c>
      <c r="G258" s="14" t="s">
        <v>393</v>
      </c>
      <c r="H258" s="14" t="s">
        <v>8</v>
      </c>
      <c r="I258" s="27">
        <v>0.5</v>
      </c>
      <c r="J258" s="16"/>
      <c r="K258" s="16"/>
      <c r="L258" s="16"/>
      <c r="M258" s="17">
        <f t="shared" si="16"/>
        <v>0.5</v>
      </c>
      <c r="N258" s="18"/>
      <c r="O258" s="19">
        <v>0.5</v>
      </c>
      <c r="P258" s="20">
        <f t="shared" si="18"/>
        <v>0</v>
      </c>
    </row>
    <row r="259" spans="1:18" x14ac:dyDescent="0.2">
      <c r="A259" s="10" t="s">
        <v>333</v>
      </c>
      <c r="B259" s="11" t="s">
        <v>390</v>
      </c>
      <c r="C259" s="46" t="s">
        <v>20</v>
      </c>
      <c r="D259" s="47" t="s">
        <v>75</v>
      </c>
      <c r="E259" s="47" t="s">
        <v>76</v>
      </c>
      <c r="F259" s="47" t="s">
        <v>76</v>
      </c>
      <c r="G259" s="48"/>
      <c r="H259" s="49"/>
      <c r="I259" s="50">
        <f>SUM(I257:I258)</f>
        <v>0.5</v>
      </c>
      <c r="J259" s="51">
        <f>SUM(J257:J258)</f>
        <v>0.15</v>
      </c>
      <c r="K259" s="51">
        <f>SUM(K257:K258)</f>
        <v>0</v>
      </c>
      <c r="L259" s="51"/>
      <c r="M259" s="52">
        <f t="shared" si="16"/>
        <v>0.65</v>
      </c>
      <c r="N259" s="18"/>
      <c r="O259" s="53">
        <v>1</v>
      </c>
      <c r="P259" s="20">
        <f t="shared" si="18"/>
        <v>-0.35</v>
      </c>
    </row>
    <row r="260" spans="1:18" x14ac:dyDescent="0.2">
      <c r="A260" s="10" t="s">
        <v>333</v>
      </c>
      <c r="B260" s="11" t="s">
        <v>390</v>
      </c>
      <c r="C260" s="46" t="s">
        <v>77</v>
      </c>
      <c r="D260" s="47" t="s">
        <v>117</v>
      </c>
      <c r="E260" s="47" t="s">
        <v>76</v>
      </c>
      <c r="F260" s="47" t="s">
        <v>76</v>
      </c>
      <c r="G260" s="48"/>
      <c r="H260" s="49"/>
      <c r="I260" s="50"/>
      <c r="J260" s="51"/>
      <c r="K260" s="51"/>
      <c r="L260" s="51">
        <v>0</v>
      </c>
      <c r="M260" s="52">
        <f t="shared" si="16"/>
        <v>0</v>
      </c>
      <c r="N260" s="18"/>
      <c r="O260" s="53">
        <v>0.25</v>
      </c>
      <c r="P260" s="20">
        <f t="shared" si="18"/>
        <v>-0.25</v>
      </c>
    </row>
    <row r="261" spans="1:18" ht="25.5" x14ac:dyDescent="0.2">
      <c r="A261" s="10" t="s">
        <v>333</v>
      </c>
      <c r="B261" s="107" t="s">
        <v>390</v>
      </c>
      <c r="C261" s="59" t="s">
        <v>118</v>
      </c>
      <c r="D261" s="59" t="s">
        <v>76</v>
      </c>
      <c r="E261" s="59" t="s">
        <v>76</v>
      </c>
      <c r="F261" s="59" t="s">
        <v>76</v>
      </c>
      <c r="G261" s="60"/>
      <c r="H261" s="61"/>
      <c r="I261" s="62">
        <f>I259</f>
        <v>0.5</v>
      </c>
      <c r="J261" s="63">
        <f>J259</f>
        <v>0.15</v>
      </c>
      <c r="K261" s="63">
        <f>K259</f>
        <v>0</v>
      </c>
      <c r="L261" s="63">
        <f>L260</f>
        <v>0</v>
      </c>
      <c r="M261" s="64">
        <f t="shared" si="16"/>
        <v>0.65</v>
      </c>
      <c r="N261" s="18"/>
      <c r="O261" s="65">
        <v>1.25</v>
      </c>
      <c r="P261" s="20">
        <f t="shared" si="18"/>
        <v>-0.6</v>
      </c>
    </row>
    <row r="262" spans="1:18" x14ac:dyDescent="0.2">
      <c r="A262" s="10" t="s">
        <v>333</v>
      </c>
      <c r="B262" s="11" t="s">
        <v>394</v>
      </c>
      <c r="C262" s="10" t="s">
        <v>20</v>
      </c>
      <c r="D262" s="12" t="s">
        <v>21</v>
      </c>
      <c r="E262" s="12" t="s">
        <v>52</v>
      </c>
      <c r="F262" s="13" t="s">
        <v>395</v>
      </c>
      <c r="G262" s="14" t="s">
        <v>396</v>
      </c>
      <c r="H262" s="14" t="s">
        <v>42</v>
      </c>
      <c r="I262" s="27"/>
      <c r="J262" s="16">
        <v>0.2</v>
      </c>
      <c r="K262" s="16"/>
      <c r="L262" s="16"/>
      <c r="M262" s="17">
        <f t="shared" ref="M262:M325" si="19">SUM(I262:L262)</f>
        <v>0.2</v>
      </c>
      <c r="N262" s="77" t="s">
        <v>397</v>
      </c>
      <c r="O262" s="19">
        <v>0.2</v>
      </c>
      <c r="P262" s="20">
        <f t="shared" si="18"/>
        <v>0</v>
      </c>
    </row>
    <row r="263" spans="1:18" x14ac:dyDescent="0.2">
      <c r="A263" s="10" t="s">
        <v>333</v>
      </c>
      <c r="B263" s="11" t="s">
        <v>394</v>
      </c>
      <c r="C263" s="10" t="s">
        <v>20</v>
      </c>
      <c r="D263" s="12" t="s">
        <v>33</v>
      </c>
      <c r="E263" s="12" t="s">
        <v>52</v>
      </c>
      <c r="F263" s="39" t="s">
        <v>242</v>
      </c>
      <c r="G263" s="14" t="s">
        <v>398</v>
      </c>
      <c r="H263" s="14" t="s">
        <v>42</v>
      </c>
      <c r="I263" s="27"/>
      <c r="J263" s="16">
        <v>0.08</v>
      </c>
      <c r="K263" s="16"/>
      <c r="L263" s="16"/>
      <c r="M263" s="17">
        <f t="shared" si="19"/>
        <v>0.08</v>
      </c>
      <c r="N263" s="18" t="s">
        <v>399</v>
      </c>
      <c r="O263" s="19">
        <v>0.16500000000000001</v>
      </c>
      <c r="P263" s="20">
        <f t="shared" si="18"/>
        <v>-8.5000000000000006E-2</v>
      </c>
    </row>
    <row r="264" spans="1:18" x14ac:dyDescent="0.2">
      <c r="A264" s="10" t="s">
        <v>333</v>
      </c>
      <c r="B264" s="11" t="s">
        <v>394</v>
      </c>
      <c r="C264" s="10" t="s">
        <v>20</v>
      </c>
      <c r="D264" s="12" t="s">
        <v>33</v>
      </c>
      <c r="E264" s="12" t="s">
        <v>52</v>
      </c>
      <c r="F264" s="39" t="s">
        <v>367</v>
      </c>
      <c r="G264" s="14" t="s">
        <v>398</v>
      </c>
      <c r="H264" s="14" t="s">
        <v>42</v>
      </c>
      <c r="I264" s="27"/>
      <c r="J264" s="16">
        <v>0.08</v>
      </c>
      <c r="K264" s="16"/>
      <c r="L264" s="16"/>
      <c r="M264" s="17">
        <f t="shared" si="19"/>
        <v>0.08</v>
      </c>
      <c r="N264" s="18" t="s">
        <v>399</v>
      </c>
      <c r="O264" s="19">
        <v>0.16500000000000001</v>
      </c>
      <c r="P264" s="20">
        <f t="shared" si="18"/>
        <v>-8.5000000000000006E-2</v>
      </c>
    </row>
    <row r="265" spans="1:18" x14ac:dyDescent="0.2">
      <c r="A265" s="10" t="s">
        <v>333</v>
      </c>
      <c r="B265" s="11" t="s">
        <v>394</v>
      </c>
      <c r="C265" s="10" t="s">
        <v>20</v>
      </c>
      <c r="D265" s="12" t="s">
        <v>46</v>
      </c>
      <c r="E265" s="12" t="s">
        <v>52</v>
      </c>
      <c r="F265" s="13" t="s">
        <v>400</v>
      </c>
      <c r="G265" s="14" t="s">
        <v>401</v>
      </c>
      <c r="H265" s="14" t="s">
        <v>42</v>
      </c>
      <c r="I265" s="27"/>
      <c r="J265" s="16">
        <v>0.35</v>
      </c>
      <c r="K265" s="16"/>
      <c r="L265" s="16"/>
      <c r="M265" s="17">
        <f t="shared" si="19"/>
        <v>0.35</v>
      </c>
      <c r="N265" s="18"/>
      <c r="O265" s="19">
        <v>0</v>
      </c>
      <c r="P265" s="20">
        <f t="shared" si="18"/>
        <v>0.35</v>
      </c>
    </row>
    <row r="266" spans="1:18" x14ac:dyDescent="0.2">
      <c r="A266" s="10" t="s">
        <v>333</v>
      </c>
      <c r="B266" s="11" t="s">
        <v>394</v>
      </c>
      <c r="C266" s="10" t="s">
        <v>20</v>
      </c>
      <c r="D266" s="12" t="s">
        <v>46</v>
      </c>
      <c r="E266" s="12" t="s">
        <v>52</v>
      </c>
      <c r="F266" s="13" t="s">
        <v>402</v>
      </c>
      <c r="G266" s="14" t="s">
        <v>401</v>
      </c>
      <c r="H266" s="14" t="s">
        <v>26</v>
      </c>
      <c r="I266" s="27"/>
      <c r="J266" s="16"/>
      <c r="K266" s="16">
        <v>0.15</v>
      </c>
      <c r="L266" s="16"/>
      <c r="M266" s="17">
        <f t="shared" si="19"/>
        <v>0.15</v>
      </c>
      <c r="N266" s="18"/>
      <c r="O266" s="19">
        <v>0.15</v>
      </c>
      <c r="P266" s="20">
        <f t="shared" si="18"/>
        <v>0</v>
      </c>
    </row>
    <row r="267" spans="1:18" x14ac:dyDescent="0.2">
      <c r="A267" s="10" t="s">
        <v>333</v>
      </c>
      <c r="B267" s="11" t="s">
        <v>394</v>
      </c>
      <c r="C267" s="10" t="s">
        <v>20</v>
      </c>
      <c r="D267" s="12" t="s">
        <v>49</v>
      </c>
      <c r="E267" s="12" t="s">
        <v>143</v>
      </c>
      <c r="F267" s="108" t="s">
        <v>403</v>
      </c>
      <c r="G267" s="14" t="s">
        <v>404</v>
      </c>
      <c r="H267" s="14" t="s">
        <v>42</v>
      </c>
      <c r="I267" s="27"/>
      <c r="J267" s="16">
        <v>0.25</v>
      </c>
      <c r="K267" s="16"/>
      <c r="L267" s="16"/>
      <c r="M267" s="17">
        <f t="shared" si="19"/>
        <v>0.25</v>
      </c>
      <c r="N267" s="18"/>
      <c r="O267" s="19">
        <v>0.25</v>
      </c>
      <c r="P267" s="20">
        <f t="shared" si="18"/>
        <v>0</v>
      </c>
    </row>
    <row r="268" spans="1:18" ht="38.25" x14ac:dyDescent="0.2">
      <c r="A268" s="10" t="s">
        <v>333</v>
      </c>
      <c r="B268" s="11" t="s">
        <v>394</v>
      </c>
      <c r="C268" s="10" t="s">
        <v>20</v>
      </c>
      <c r="D268" s="12" t="s">
        <v>57</v>
      </c>
      <c r="E268" s="12" t="s">
        <v>40</v>
      </c>
      <c r="F268" s="13" t="s">
        <v>405</v>
      </c>
      <c r="G268" s="34" t="s">
        <v>406</v>
      </c>
      <c r="H268" s="14" t="s">
        <v>8</v>
      </c>
      <c r="I268" s="27">
        <v>0.2</v>
      </c>
      <c r="J268" s="16"/>
      <c r="K268" s="16"/>
      <c r="L268" s="16"/>
      <c r="M268" s="17">
        <f t="shared" si="19"/>
        <v>0.2</v>
      </c>
      <c r="N268" s="18"/>
      <c r="O268" s="19">
        <v>0.7</v>
      </c>
      <c r="P268" s="20">
        <f t="shared" si="18"/>
        <v>-0.49999999999999994</v>
      </c>
    </row>
    <row r="269" spans="1:18" x14ac:dyDescent="0.2">
      <c r="A269" s="10" t="s">
        <v>333</v>
      </c>
      <c r="B269" s="11" t="s">
        <v>394</v>
      </c>
      <c r="C269" s="10" t="s">
        <v>20</v>
      </c>
      <c r="D269" s="12" t="s">
        <v>57</v>
      </c>
      <c r="E269" s="12" t="s">
        <v>40</v>
      </c>
      <c r="F269" s="13" t="s">
        <v>405</v>
      </c>
      <c r="G269" s="14" t="s">
        <v>407</v>
      </c>
      <c r="H269" s="14" t="s">
        <v>8</v>
      </c>
      <c r="I269" s="27">
        <v>0.2</v>
      </c>
      <c r="J269" s="16"/>
      <c r="K269" s="16"/>
      <c r="L269" s="16"/>
      <c r="M269" s="17">
        <f t="shared" si="19"/>
        <v>0.2</v>
      </c>
      <c r="N269" s="18"/>
      <c r="O269" s="19">
        <v>0.7</v>
      </c>
      <c r="P269" s="20">
        <f t="shared" si="18"/>
        <v>-0.49999999999999994</v>
      </c>
    </row>
    <row r="270" spans="1:18" x14ac:dyDescent="0.2">
      <c r="A270" s="10" t="s">
        <v>333</v>
      </c>
      <c r="B270" s="11" t="s">
        <v>394</v>
      </c>
      <c r="C270" s="10" t="s">
        <v>20</v>
      </c>
      <c r="D270" s="12" t="s">
        <v>57</v>
      </c>
      <c r="E270" s="12" t="s">
        <v>52</v>
      </c>
      <c r="F270" s="13" t="s">
        <v>408</v>
      </c>
      <c r="G270" s="14" t="s">
        <v>409</v>
      </c>
      <c r="H270" s="14" t="s">
        <v>42</v>
      </c>
      <c r="I270" s="27"/>
      <c r="J270" s="16">
        <v>0.25</v>
      </c>
      <c r="K270" s="16"/>
      <c r="L270" s="16"/>
      <c r="M270" s="17">
        <f t="shared" si="19"/>
        <v>0.25</v>
      </c>
      <c r="N270" s="18"/>
      <c r="O270" s="19"/>
      <c r="P270" s="20"/>
      <c r="R270" s="9"/>
    </row>
    <row r="271" spans="1:18" ht="25.5" x14ac:dyDescent="0.2">
      <c r="A271" s="10" t="s">
        <v>333</v>
      </c>
      <c r="B271" s="11" t="s">
        <v>394</v>
      </c>
      <c r="C271" s="10" t="s">
        <v>20</v>
      </c>
      <c r="D271" s="10" t="s">
        <v>57</v>
      </c>
      <c r="E271" s="12" t="s">
        <v>143</v>
      </c>
      <c r="F271" s="13" t="s">
        <v>410</v>
      </c>
      <c r="G271" s="14" t="s">
        <v>411</v>
      </c>
      <c r="H271" s="14" t="s">
        <v>42</v>
      </c>
      <c r="I271" s="27"/>
      <c r="J271" s="16">
        <v>0.3</v>
      </c>
      <c r="K271" s="16"/>
      <c r="L271" s="16"/>
      <c r="M271" s="17">
        <f t="shared" si="19"/>
        <v>0.3</v>
      </c>
      <c r="N271" s="18"/>
      <c r="O271" s="19">
        <v>0.3</v>
      </c>
      <c r="P271" s="20">
        <f t="shared" ref="P271:P285" si="20">M271-O271</f>
        <v>0</v>
      </c>
    </row>
    <row r="272" spans="1:18" x14ac:dyDescent="0.2">
      <c r="A272" s="10" t="s">
        <v>333</v>
      </c>
      <c r="B272" s="11" t="s">
        <v>394</v>
      </c>
      <c r="C272" s="10" t="s">
        <v>20</v>
      </c>
      <c r="D272" s="10" t="s">
        <v>57</v>
      </c>
      <c r="E272" s="12" t="s">
        <v>342</v>
      </c>
      <c r="F272" s="13" t="s">
        <v>412</v>
      </c>
      <c r="G272" s="14" t="s">
        <v>398</v>
      </c>
      <c r="H272" s="14" t="s">
        <v>8</v>
      </c>
      <c r="I272" s="27">
        <v>1</v>
      </c>
      <c r="J272" s="16"/>
      <c r="K272" s="16"/>
      <c r="L272" s="16"/>
      <c r="M272" s="17">
        <f t="shared" si="19"/>
        <v>1</v>
      </c>
      <c r="N272" s="18"/>
      <c r="O272" s="19">
        <v>0.6</v>
      </c>
      <c r="P272" s="20">
        <f>M272-O272</f>
        <v>0.4</v>
      </c>
    </row>
    <row r="273" spans="1:16" x14ac:dyDescent="0.2">
      <c r="A273" s="10" t="s">
        <v>333</v>
      </c>
      <c r="B273" s="11" t="s">
        <v>394</v>
      </c>
      <c r="C273" s="46" t="s">
        <v>20</v>
      </c>
      <c r="D273" s="47" t="s">
        <v>75</v>
      </c>
      <c r="E273" s="47" t="s">
        <v>76</v>
      </c>
      <c r="F273" s="47" t="s">
        <v>76</v>
      </c>
      <c r="G273" s="48"/>
      <c r="H273" s="49"/>
      <c r="I273" s="50">
        <f>SUM(I262:I272)</f>
        <v>1.4</v>
      </c>
      <c r="J273" s="51">
        <f>SUM(J262:J272)</f>
        <v>1.51</v>
      </c>
      <c r="K273" s="51">
        <f>SUM(K262:K272)</f>
        <v>0.15</v>
      </c>
      <c r="L273" s="51"/>
      <c r="M273" s="52">
        <f t="shared" si="19"/>
        <v>3.06</v>
      </c>
      <c r="N273" s="18"/>
      <c r="O273" s="53">
        <v>3.5649999999999999</v>
      </c>
      <c r="P273" s="20">
        <f t="shared" si="20"/>
        <v>-0.50499999999999989</v>
      </c>
    </row>
    <row r="274" spans="1:16" x14ac:dyDescent="0.2">
      <c r="A274" s="10" t="s">
        <v>333</v>
      </c>
      <c r="B274" s="11" t="s">
        <v>394</v>
      </c>
      <c r="C274" s="10" t="s">
        <v>77</v>
      </c>
      <c r="D274" s="10" t="s">
        <v>82</v>
      </c>
      <c r="E274" s="12" t="s">
        <v>40</v>
      </c>
      <c r="F274" s="13" t="s">
        <v>413</v>
      </c>
      <c r="G274" s="14" t="s">
        <v>414</v>
      </c>
      <c r="H274" s="39" t="s">
        <v>81</v>
      </c>
      <c r="I274" s="27"/>
      <c r="J274" s="16"/>
      <c r="K274" s="16"/>
      <c r="L274" s="16">
        <v>0.2</v>
      </c>
      <c r="M274" s="17">
        <f t="shared" si="19"/>
        <v>0.2</v>
      </c>
      <c r="N274" s="18"/>
      <c r="O274" s="19">
        <v>0.15</v>
      </c>
      <c r="P274" s="20">
        <f t="shared" si="20"/>
        <v>5.0000000000000017E-2</v>
      </c>
    </row>
    <row r="275" spans="1:16" x14ac:dyDescent="0.2">
      <c r="A275" s="10" t="s">
        <v>333</v>
      </c>
      <c r="B275" s="11" t="s">
        <v>394</v>
      </c>
      <c r="C275" s="10" t="s">
        <v>77</v>
      </c>
      <c r="D275" s="10" t="s">
        <v>82</v>
      </c>
      <c r="E275" s="12" t="s">
        <v>52</v>
      </c>
      <c r="F275" s="13" t="s">
        <v>142</v>
      </c>
      <c r="G275" s="14" t="s">
        <v>398</v>
      </c>
      <c r="H275" s="39" t="s">
        <v>81</v>
      </c>
      <c r="I275" s="27"/>
      <c r="J275" s="16"/>
      <c r="K275" s="16"/>
      <c r="L275" s="16">
        <v>0.2</v>
      </c>
      <c r="M275" s="17">
        <f t="shared" si="19"/>
        <v>0.2</v>
      </c>
      <c r="N275" s="18"/>
      <c r="O275" s="19">
        <v>0.15</v>
      </c>
      <c r="P275" s="20">
        <f t="shared" si="20"/>
        <v>5.0000000000000017E-2</v>
      </c>
    </row>
    <row r="276" spans="1:16" x14ac:dyDescent="0.2">
      <c r="A276" s="10" t="s">
        <v>333</v>
      </c>
      <c r="B276" s="11" t="s">
        <v>394</v>
      </c>
      <c r="C276" s="10" t="s">
        <v>77</v>
      </c>
      <c r="D276" s="10" t="s">
        <v>82</v>
      </c>
      <c r="E276" s="12" t="s">
        <v>143</v>
      </c>
      <c r="F276" s="13" t="s">
        <v>267</v>
      </c>
      <c r="G276" s="14" t="s">
        <v>414</v>
      </c>
      <c r="H276" s="39" t="s">
        <v>81</v>
      </c>
      <c r="I276" s="27"/>
      <c r="J276" s="16"/>
      <c r="K276" s="16"/>
      <c r="L276" s="16">
        <v>0.15</v>
      </c>
      <c r="M276" s="17">
        <f t="shared" si="19"/>
        <v>0.15</v>
      </c>
      <c r="N276" s="18"/>
      <c r="O276" s="19">
        <v>0.15</v>
      </c>
      <c r="P276" s="20">
        <f t="shared" si="20"/>
        <v>0</v>
      </c>
    </row>
    <row r="277" spans="1:16" x14ac:dyDescent="0.2">
      <c r="A277" s="10" t="s">
        <v>333</v>
      </c>
      <c r="B277" s="11" t="s">
        <v>394</v>
      </c>
      <c r="C277" s="10" t="s">
        <v>77</v>
      </c>
      <c r="D277" s="12" t="s">
        <v>268</v>
      </c>
      <c r="E277" s="12" t="s">
        <v>143</v>
      </c>
      <c r="F277" s="13" t="s">
        <v>269</v>
      </c>
      <c r="G277" s="14" t="s">
        <v>398</v>
      </c>
      <c r="H277" s="39" t="s">
        <v>81</v>
      </c>
      <c r="I277" s="27"/>
      <c r="J277" s="16"/>
      <c r="K277" s="16"/>
      <c r="L277" s="16">
        <v>0.4</v>
      </c>
      <c r="M277" s="17">
        <f t="shared" si="19"/>
        <v>0.4</v>
      </c>
      <c r="N277" s="18"/>
      <c r="O277" s="19">
        <v>0.4</v>
      </c>
      <c r="P277" s="20">
        <f t="shared" si="20"/>
        <v>0</v>
      </c>
    </row>
    <row r="278" spans="1:16" x14ac:dyDescent="0.2">
      <c r="A278" s="10" t="s">
        <v>333</v>
      </c>
      <c r="B278" s="11" t="s">
        <v>394</v>
      </c>
      <c r="C278" s="10" t="s">
        <v>77</v>
      </c>
      <c r="D278" s="10" t="s">
        <v>109</v>
      </c>
      <c r="E278" s="12" t="s">
        <v>143</v>
      </c>
      <c r="F278" s="13" t="s">
        <v>144</v>
      </c>
      <c r="G278" s="14" t="s">
        <v>415</v>
      </c>
      <c r="H278" s="39" t="s">
        <v>81</v>
      </c>
      <c r="I278" s="27"/>
      <c r="J278" s="16"/>
      <c r="K278" s="16"/>
      <c r="L278" s="16">
        <v>0.3</v>
      </c>
      <c r="M278" s="17">
        <f t="shared" si="19"/>
        <v>0.3</v>
      </c>
      <c r="N278" s="18"/>
      <c r="O278" s="19">
        <v>0.25</v>
      </c>
      <c r="P278" s="20">
        <f t="shared" si="20"/>
        <v>4.9999999999999989E-2</v>
      </c>
    </row>
    <row r="279" spans="1:16" x14ac:dyDescent="0.2">
      <c r="A279" s="10" t="s">
        <v>333</v>
      </c>
      <c r="B279" s="11" t="s">
        <v>394</v>
      </c>
      <c r="C279" s="10" t="s">
        <v>77</v>
      </c>
      <c r="D279" s="10" t="s">
        <v>109</v>
      </c>
      <c r="E279" s="12" t="s">
        <v>143</v>
      </c>
      <c r="F279" s="33" t="s">
        <v>416</v>
      </c>
      <c r="G279" s="14" t="s">
        <v>417</v>
      </c>
      <c r="H279" s="39" t="s">
        <v>81</v>
      </c>
      <c r="I279" s="27"/>
      <c r="J279" s="16"/>
      <c r="K279" s="16"/>
      <c r="L279" s="16">
        <v>0.1</v>
      </c>
      <c r="M279" s="17">
        <f t="shared" si="19"/>
        <v>0.1</v>
      </c>
      <c r="N279" s="18"/>
      <c r="O279" s="19">
        <v>0.25</v>
      </c>
      <c r="P279" s="20">
        <f t="shared" si="20"/>
        <v>-0.15</v>
      </c>
    </row>
    <row r="280" spans="1:16" s="77" customFormat="1" x14ac:dyDescent="0.2">
      <c r="A280" s="10" t="s">
        <v>333</v>
      </c>
      <c r="B280" s="11" t="s">
        <v>394</v>
      </c>
      <c r="C280" s="10" t="s">
        <v>77</v>
      </c>
      <c r="D280" s="10" t="s">
        <v>109</v>
      </c>
      <c r="E280" s="12" t="s">
        <v>143</v>
      </c>
      <c r="F280" s="13" t="s">
        <v>418</v>
      </c>
      <c r="G280" s="14" t="s">
        <v>419</v>
      </c>
      <c r="H280" s="39" t="s">
        <v>81</v>
      </c>
      <c r="I280" s="27"/>
      <c r="J280" s="16"/>
      <c r="K280" s="16"/>
      <c r="L280" s="16">
        <v>0.1</v>
      </c>
      <c r="M280" s="17">
        <f t="shared" si="19"/>
        <v>0.1</v>
      </c>
      <c r="O280" s="109">
        <v>0.25</v>
      </c>
      <c r="P280" s="110">
        <f t="shared" si="20"/>
        <v>-0.15</v>
      </c>
    </row>
    <row r="281" spans="1:16" x14ac:dyDescent="0.2">
      <c r="A281" s="10" t="s">
        <v>333</v>
      </c>
      <c r="B281" s="11" t="s">
        <v>394</v>
      </c>
      <c r="C281" s="10" t="s">
        <v>77</v>
      </c>
      <c r="D281" s="12" t="s">
        <v>98</v>
      </c>
      <c r="E281" s="12" t="s">
        <v>52</v>
      </c>
      <c r="F281" s="33" t="s">
        <v>420</v>
      </c>
      <c r="G281" s="14" t="s">
        <v>421</v>
      </c>
      <c r="H281" s="39" t="s">
        <v>81</v>
      </c>
      <c r="I281" s="27"/>
      <c r="J281" s="16"/>
      <c r="K281" s="16"/>
      <c r="L281" s="36">
        <v>0.2</v>
      </c>
      <c r="M281" s="37">
        <f t="shared" si="19"/>
        <v>0.2</v>
      </c>
      <c r="N281" s="18"/>
      <c r="O281" s="19">
        <v>0.3</v>
      </c>
      <c r="P281" s="20">
        <f t="shared" si="20"/>
        <v>-9.9999999999999978E-2</v>
      </c>
    </row>
    <row r="282" spans="1:16" x14ac:dyDescent="0.2">
      <c r="A282" s="10" t="s">
        <v>333</v>
      </c>
      <c r="B282" s="11" t="s">
        <v>394</v>
      </c>
      <c r="C282" s="10" t="s">
        <v>77</v>
      </c>
      <c r="D282" s="12" t="s">
        <v>78</v>
      </c>
      <c r="E282" s="12" t="s">
        <v>22</v>
      </c>
      <c r="F282" s="13" t="s">
        <v>79</v>
      </c>
      <c r="G282" s="14" t="s">
        <v>422</v>
      </c>
      <c r="H282" s="39" t="s">
        <v>81</v>
      </c>
      <c r="I282" s="27"/>
      <c r="J282" s="16"/>
      <c r="K282" s="16"/>
      <c r="L282" s="16">
        <v>0.1</v>
      </c>
      <c r="M282" s="17">
        <f t="shared" si="19"/>
        <v>0.1</v>
      </c>
      <c r="N282" s="18"/>
      <c r="O282" s="19">
        <v>0.1</v>
      </c>
      <c r="P282" s="20">
        <f t="shared" si="20"/>
        <v>0</v>
      </c>
    </row>
    <row r="283" spans="1:16" x14ac:dyDescent="0.2">
      <c r="A283" s="10" t="s">
        <v>333</v>
      </c>
      <c r="B283" s="11" t="s">
        <v>394</v>
      </c>
      <c r="C283" s="10" t="s">
        <v>77</v>
      </c>
      <c r="D283" s="10" t="s">
        <v>78</v>
      </c>
      <c r="E283" s="12" t="s">
        <v>143</v>
      </c>
      <c r="F283" s="13" t="s">
        <v>423</v>
      </c>
      <c r="G283" s="14" t="s">
        <v>422</v>
      </c>
      <c r="H283" s="39" t="s">
        <v>81</v>
      </c>
      <c r="I283" s="27"/>
      <c r="J283" s="16"/>
      <c r="K283" s="16"/>
      <c r="L283" s="16">
        <v>0.2</v>
      </c>
      <c r="M283" s="17">
        <f t="shared" si="19"/>
        <v>0.2</v>
      </c>
      <c r="N283" s="18"/>
      <c r="O283" s="19">
        <v>0.2</v>
      </c>
      <c r="P283" s="20">
        <f t="shared" si="20"/>
        <v>0</v>
      </c>
    </row>
    <row r="284" spans="1:16" x14ac:dyDescent="0.2">
      <c r="A284" s="10" t="s">
        <v>333</v>
      </c>
      <c r="B284" s="11" t="s">
        <v>394</v>
      </c>
      <c r="C284" s="10" t="s">
        <v>77</v>
      </c>
      <c r="D284" s="10" t="s">
        <v>107</v>
      </c>
      <c r="E284" s="12" t="s">
        <v>143</v>
      </c>
      <c r="F284" s="13" t="s">
        <v>288</v>
      </c>
      <c r="G284" s="14" t="s">
        <v>398</v>
      </c>
      <c r="H284" s="39" t="s">
        <v>81</v>
      </c>
      <c r="I284" s="27"/>
      <c r="J284" s="16"/>
      <c r="K284" s="16"/>
      <c r="L284" s="16">
        <v>0.2</v>
      </c>
      <c r="M284" s="17">
        <f t="shared" si="19"/>
        <v>0.2</v>
      </c>
      <c r="N284" s="18"/>
      <c r="O284" s="19">
        <v>0.2</v>
      </c>
      <c r="P284" s="20">
        <f t="shared" si="20"/>
        <v>0</v>
      </c>
    </row>
    <row r="285" spans="1:16" x14ac:dyDescent="0.2">
      <c r="A285" s="10" t="s">
        <v>333</v>
      </c>
      <c r="B285" s="11" t="s">
        <v>394</v>
      </c>
      <c r="C285" s="10" t="s">
        <v>77</v>
      </c>
      <c r="D285" s="10" t="s">
        <v>111</v>
      </c>
      <c r="E285" s="12" t="s">
        <v>143</v>
      </c>
      <c r="F285" s="13" t="s">
        <v>424</v>
      </c>
      <c r="G285" s="14" t="s">
        <v>398</v>
      </c>
      <c r="H285" s="39" t="s">
        <v>81</v>
      </c>
      <c r="I285" s="27"/>
      <c r="J285" s="16"/>
      <c r="K285" s="16"/>
      <c r="L285" s="16">
        <v>0.1</v>
      </c>
      <c r="M285" s="17">
        <f t="shared" si="19"/>
        <v>0.1</v>
      </c>
      <c r="N285" s="18"/>
      <c r="O285" s="19">
        <v>0.2</v>
      </c>
      <c r="P285" s="20">
        <f t="shared" si="20"/>
        <v>-0.1</v>
      </c>
    </row>
    <row r="286" spans="1:16" x14ac:dyDescent="0.2">
      <c r="A286" s="10" t="s">
        <v>333</v>
      </c>
      <c r="B286" s="11" t="s">
        <v>394</v>
      </c>
      <c r="C286" s="10" t="s">
        <v>77</v>
      </c>
      <c r="D286" s="43" t="s">
        <v>176</v>
      </c>
      <c r="E286" s="12" t="s">
        <v>143</v>
      </c>
      <c r="F286" s="13" t="s">
        <v>177</v>
      </c>
      <c r="G286" s="14" t="s">
        <v>398</v>
      </c>
      <c r="H286" s="39" t="s">
        <v>81</v>
      </c>
      <c r="I286" s="27"/>
      <c r="J286" s="16"/>
      <c r="K286" s="16"/>
      <c r="L286" s="16">
        <v>0.25</v>
      </c>
      <c r="M286" s="17">
        <f t="shared" si="19"/>
        <v>0.25</v>
      </c>
      <c r="N286" s="18"/>
      <c r="O286" s="19"/>
      <c r="P286" s="20"/>
    </row>
    <row r="287" spans="1:16" x14ac:dyDescent="0.2">
      <c r="A287" s="10" t="s">
        <v>333</v>
      </c>
      <c r="B287" s="11" t="s">
        <v>394</v>
      </c>
      <c r="C287" s="10" t="s">
        <v>77</v>
      </c>
      <c r="D287" s="43" t="s">
        <v>270</v>
      </c>
      <c r="E287" s="43" t="s">
        <v>52</v>
      </c>
      <c r="F287" s="100" t="s">
        <v>271</v>
      </c>
      <c r="G287" s="101" t="s">
        <v>425</v>
      </c>
      <c r="H287" s="39" t="s">
        <v>81</v>
      </c>
      <c r="I287" s="27"/>
      <c r="J287" s="16"/>
      <c r="K287" s="16"/>
      <c r="L287" s="16">
        <v>0.15</v>
      </c>
      <c r="M287" s="17">
        <f t="shared" si="19"/>
        <v>0.15</v>
      </c>
      <c r="N287" s="18"/>
      <c r="O287" s="19"/>
      <c r="P287" s="20"/>
    </row>
    <row r="288" spans="1:16" x14ac:dyDescent="0.2">
      <c r="A288" s="10" t="s">
        <v>333</v>
      </c>
      <c r="B288" s="11" t="s">
        <v>394</v>
      </c>
      <c r="C288" s="46" t="s">
        <v>77</v>
      </c>
      <c r="D288" s="47" t="s">
        <v>117</v>
      </c>
      <c r="E288" s="47" t="s">
        <v>76</v>
      </c>
      <c r="F288" s="47" t="s">
        <v>76</v>
      </c>
      <c r="G288" s="48"/>
      <c r="H288" s="49"/>
      <c r="I288" s="50"/>
      <c r="J288" s="51"/>
      <c r="K288" s="51"/>
      <c r="L288" s="51">
        <f>SUM(L274:L287)</f>
        <v>2.6500000000000004</v>
      </c>
      <c r="M288" s="52">
        <f t="shared" si="19"/>
        <v>2.6500000000000004</v>
      </c>
      <c r="N288" s="18"/>
      <c r="O288" s="53">
        <v>3.2000000000000011</v>
      </c>
      <c r="P288" s="20">
        <f t="shared" ref="P288:P300" si="21">M288-O288</f>
        <v>-0.55000000000000071</v>
      </c>
    </row>
    <row r="289" spans="1:17" x14ac:dyDescent="0.2">
      <c r="A289" s="10" t="s">
        <v>333</v>
      </c>
      <c r="B289" s="107" t="s">
        <v>394</v>
      </c>
      <c r="C289" s="59" t="s">
        <v>118</v>
      </c>
      <c r="D289" s="59" t="s">
        <v>76</v>
      </c>
      <c r="E289" s="59" t="s">
        <v>76</v>
      </c>
      <c r="F289" s="59" t="s">
        <v>76</v>
      </c>
      <c r="G289" s="60"/>
      <c r="H289" s="61"/>
      <c r="I289" s="62">
        <f>I273</f>
        <v>1.4</v>
      </c>
      <c r="J289" s="63">
        <f>J273</f>
        <v>1.51</v>
      </c>
      <c r="K289" s="63">
        <f>K273</f>
        <v>0.15</v>
      </c>
      <c r="L289" s="63">
        <f>L288</f>
        <v>2.6500000000000004</v>
      </c>
      <c r="M289" s="64">
        <f t="shared" si="19"/>
        <v>5.7100000000000009</v>
      </c>
      <c r="N289" s="18"/>
      <c r="O289" s="65">
        <v>6.7650000000000006</v>
      </c>
      <c r="P289" s="20">
        <f t="shared" si="21"/>
        <v>-1.0549999999999997</v>
      </c>
    </row>
    <row r="290" spans="1:17" ht="15" x14ac:dyDescent="0.25">
      <c r="A290" s="79" t="s">
        <v>333</v>
      </c>
      <c r="B290" s="80" t="s">
        <v>169</v>
      </c>
      <c r="C290" s="81" t="s">
        <v>76</v>
      </c>
      <c r="D290" s="81" t="s">
        <v>76</v>
      </c>
      <c r="E290" s="81" t="s">
        <v>76</v>
      </c>
      <c r="F290" s="81" t="s">
        <v>76</v>
      </c>
      <c r="G290" s="80"/>
      <c r="H290" s="82"/>
      <c r="I290" s="83">
        <f>SUMIF($C$216:$C$289,"WBS L3 Total",I$216:I$289)</f>
        <v>12.85</v>
      </c>
      <c r="J290" s="84">
        <f>SUMIF($C$216:$C$289,"WBS L3 Total",J$216:J$289)</f>
        <v>2.71</v>
      </c>
      <c r="K290" s="84">
        <f>SUMIF($C$216:$C$289,"WBS L3 Total",K$216:K$289)</f>
        <v>0.44999999999999996</v>
      </c>
      <c r="L290" s="84">
        <f>SUMIF($C$216:$C$289,"WBS L3 Total",L$216:L$289)</f>
        <v>6.2000000000000011</v>
      </c>
      <c r="M290" s="85">
        <f t="shared" si="19"/>
        <v>22.21</v>
      </c>
      <c r="N290" s="86"/>
      <c r="O290" s="87">
        <v>22.03</v>
      </c>
      <c r="P290" s="20">
        <f t="shared" si="21"/>
        <v>0.17999999999999972</v>
      </c>
    </row>
    <row r="291" spans="1:17" x14ac:dyDescent="0.2">
      <c r="A291" s="12" t="s">
        <v>426</v>
      </c>
      <c r="B291" s="14" t="s">
        <v>427</v>
      </c>
      <c r="C291" s="12" t="s">
        <v>20</v>
      </c>
      <c r="D291" s="12" t="s">
        <v>233</v>
      </c>
      <c r="E291" s="12" t="s">
        <v>22</v>
      </c>
      <c r="F291" s="13" t="s">
        <v>428</v>
      </c>
      <c r="G291" s="14" t="s">
        <v>429</v>
      </c>
      <c r="H291" s="14" t="s">
        <v>42</v>
      </c>
      <c r="I291" s="27"/>
      <c r="J291" s="16">
        <v>0.25</v>
      </c>
      <c r="K291" s="16"/>
      <c r="L291" s="16"/>
      <c r="M291" s="17">
        <f t="shared" si="19"/>
        <v>0.25</v>
      </c>
      <c r="N291" s="18"/>
      <c r="O291" s="19">
        <v>0.25</v>
      </c>
      <c r="P291" s="20">
        <f t="shared" si="21"/>
        <v>0</v>
      </c>
      <c r="Q291" s="9" t="s">
        <v>430</v>
      </c>
    </row>
    <row r="292" spans="1:17" x14ac:dyDescent="0.2">
      <c r="A292" s="10" t="s">
        <v>426</v>
      </c>
      <c r="B292" s="11" t="s">
        <v>427</v>
      </c>
      <c r="C292" s="10" t="s">
        <v>20</v>
      </c>
      <c r="D292" s="12" t="s">
        <v>246</v>
      </c>
      <c r="E292" s="12" t="s">
        <v>22</v>
      </c>
      <c r="F292" s="13" t="s">
        <v>298</v>
      </c>
      <c r="G292" s="14" t="s">
        <v>431</v>
      </c>
      <c r="H292" s="14" t="s">
        <v>26</v>
      </c>
      <c r="I292" s="27"/>
      <c r="J292" s="16"/>
      <c r="K292" s="16">
        <v>0.1</v>
      </c>
      <c r="L292" s="16"/>
      <c r="M292" s="17">
        <f t="shared" si="19"/>
        <v>0.1</v>
      </c>
      <c r="N292" s="18"/>
      <c r="O292" s="19">
        <v>0</v>
      </c>
      <c r="P292" s="20">
        <f t="shared" si="21"/>
        <v>0.1</v>
      </c>
      <c r="Q292" s="9" t="s">
        <v>432</v>
      </c>
    </row>
    <row r="293" spans="1:17" x14ac:dyDescent="0.2">
      <c r="A293" s="10" t="s">
        <v>426</v>
      </c>
      <c r="B293" s="11" t="s">
        <v>427</v>
      </c>
      <c r="C293" s="10" t="s">
        <v>20</v>
      </c>
      <c r="D293" s="12" t="s">
        <v>46</v>
      </c>
      <c r="E293" s="12" t="s">
        <v>22</v>
      </c>
      <c r="F293" s="13" t="s">
        <v>194</v>
      </c>
      <c r="G293" s="14" t="s">
        <v>431</v>
      </c>
      <c r="H293" s="14" t="s">
        <v>26</v>
      </c>
      <c r="I293" s="27"/>
      <c r="J293" s="16"/>
      <c r="K293" s="16">
        <v>0.1</v>
      </c>
      <c r="L293" s="16"/>
      <c r="M293" s="17">
        <f t="shared" si="19"/>
        <v>0.1</v>
      </c>
      <c r="N293" s="18"/>
      <c r="O293" s="19">
        <v>0.1</v>
      </c>
      <c r="P293" s="20">
        <f t="shared" si="21"/>
        <v>0</v>
      </c>
      <c r="Q293" s="9" t="s">
        <v>432</v>
      </c>
    </row>
    <row r="294" spans="1:17" ht="25.5" x14ac:dyDescent="0.2">
      <c r="A294" s="10" t="s">
        <v>426</v>
      </c>
      <c r="B294" s="11" t="s">
        <v>427</v>
      </c>
      <c r="C294" s="10" t="s">
        <v>20</v>
      </c>
      <c r="D294" s="12" t="s">
        <v>49</v>
      </c>
      <c r="E294" s="12" t="s">
        <v>40</v>
      </c>
      <c r="F294" s="13" t="s">
        <v>215</v>
      </c>
      <c r="G294" s="14" t="s">
        <v>433</v>
      </c>
      <c r="H294" s="14" t="s">
        <v>8</v>
      </c>
      <c r="I294" s="27">
        <v>0.3</v>
      </c>
      <c r="J294" s="16"/>
      <c r="K294" s="16"/>
      <c r="L294" s="16"/>
      <c r="M294" s="17">
        <f t="shared" si="19"/>
        <v>0.3</v>
      </c>
      <c r="N294" s="18"/>
      <c r="O294" s="19">
        <v>0.3</v>
      </c>
      <c r="P294" s="20">
        <f t="shared" si="21"/>
        <v>0</v>
      </c>
      <c r="Q294" s="9" t="s">
        <v>432</v>
      </c>
    </row>
    <row r="295" spans="1:17" ht="25.5" x14ac:dyDescent="0.2">
      <c r="A295" s="10" t="s">
        <v>426</v>
      </c>
      <c r="B295" s="11" t="s">
        <v>427</v>
      </c>
      <c r="C295" s="10" t="s">
        <v>20</v>
      </c>
      <c r="D295" s="10" t="s">
        <v>49</v>
      </c>
      <c r="E295" s="12" t="s">
        <v>143</v>
      </c>
      <c r="F295" s="13" t="s">
        <v>335</v>
      </c>
      <c r="G295" s="14" t="s">
        <v>434</v>
      </c>
      <c r="H295" s="14" t="s">
        <v>42</v>
      </c>
      <c r="I295" s="27"/>
      <c r="J295" s="16">
        <v>0.2</v>
      </c>
      <c r="K295" s="16"/>
      <c r="L295" s="16"/>
      <c r="M295" s="17">
        <f t="shared" si="19"/>
        <v>0.2</v>
      </c>
      <c r="N295" s="18"/>
      <c r="O295" s="19">
        <v>0.2</v>
      </c>
      <c r="P295" s="20">
        <f t="shared" si="21"/>
        <v>0</v>
      </c>
    </row>
    <row r="296" spans="1:17" x14ac:dyDescent="0.2">
      <c r="A296" s="10" t="s">
        <v>426</v>
      </c>
      <c r="B296" s="11" t="s">
        <v>427</v>
      </c>
      <c r="C296" s="46" t="s">
        <v>20</v>
      </c>
      <c r="D296" s="47" t="s">
        <v>75</v>
      </c>
      <c r="E296" s="47" t="s">
        <v>76</v>
      </c>
      <c r="F296" s="47" t="s">
        <v>76</v>
      </c>
      <c r="G296" s="48"/>
      <c r="H296" s="49"/>
      <c r="I296" s="50">
        <f>SUM(I291:I295)</f>
        <v>0.3</v>
      </c>
      <c r="J296" s="51">
        <f>SUM(J291:J295)</f>
        <v>0.45</v>
      </c>
      <c r="K296" s="51">
        <f>SUM(K291:K295)</f>
        <v>0.2</v>
      </c>
      <c r="L296" s="51"/>
      <c r="M296" s="52">
        <f t="shared" si="19"/>
        <v>0.95</v>
      </c>
      <c r="N296" s="18"/>
      <c r="O296" s="53">
        <v>1.1499999999999999</v>
      </c>
      <c r="P296" s="20">
        <f t="shared" si="21"/>
        <v>-0.19999999999999996</v>
      </c>
    </row>
    <row r="297" spans="1:17" x14ac:dyDescent="0.2">
      <c r="A297" s="10" t="s">
        <v>426</v>
      </c>
      <c r="B297" s="11" t="s">
        <v>427</v>
      </c>
      <c r="C297" s="10" t="s">
        <v>77</v>
      </c>
      <c r="D297" s="12" t="s">
        <v>78</v>
      </c>
      <c r="E297" s="12" t="s">
        <v>22</v>
      </c>
      <c r="F297" s="13" t="s">
        <v>79</v>
      </c>
      <c r="G297" s="14" t="s">
        <v>431</v>
      </c>
      <c r="H297" s="39" t="s">
        <v>81</v>
      </c>
      <c r="I297" s="27"/>
      <c r="J297" s="16"/>
      <c r="K297" s="16"/>
      <c r="L297" s="16">
        <v>0.1</v>
      </c>
      <c r="M297" s="17">
        <f t="shared" si="19"/>
        <v>0.1</v>
      </c>
      <c r="N297" s="18"/>
      <c r="O297" s="19">
        <v>0.1</v>
      </c>
      <c r="P297" s="20">
        <f t="shared" si="21"/>
        <v>0</v>
      </c>
      <c r="Q297" s="9" t="s">
        <v>432</v>
      </c>
    </row>
    <row r="298" spans="1:17" x14ac:dyDescent="0.2">
      <c r="A298" s="10" t="s">
        <v>426</v>
      </c>
      <c r="B298" s="11" t="s">
        <v>427</v>
      </c>
      <c r="C298" s="10" t="s">
        <v>77</v>
      </c>
      <c r="D298" s="12" t="s">
        <v>189</v>
      </c>
      <c r="E298" s="12" t="s">
        <v>52</v>
      </c>
      <c r="F298" s="13" t="s">
        <v>190</v>
      </c>
      <c r="G298" s="14" t="s">
        <v>431</v>
      </c>
      <c r="H298" s="39" t="s">
        <v>81</v>
      </c>
      <c r="I298" s="27"/>
      <c r="J298" s="16"/>
      <c r="K298" s="16"/>
      <c r="L298" s="16">
        <v>0.1</v>
      </c>
      <c r="M298" s="17">
        <f t="shared" si="19"/>
        <v>0.1</v>
      </c>
      <c r="N298" s="18"/>
      <c r="O298" s="19">
        <v>0.1</v>
      </c>
      <c r="P298" s="20">
        <f t="shared" si="21"/>
        <v>0</v>
      </c>
      <c r="Q298" s="9" t="s">
        <v>432</v>
      </c>
    </row>
    <row r="299" spans="1:17" x14ac:dyDescent="0.2">
      <c r="A299" s="10" t="s">
        <v>426</v>
      </c>
      <c r="B299" s="11" t="s">
        <v>427</v>
      </c>
      <c r="C299" s="10" t="s">
        <v>77</v>
      </c>
      <c r="D299" s="12" t="s">
        <v>82</v>
      </c>
      <c r="E299" s="12" t="s">
        <v>52</v>
      </c>
      <c r="F299" s="13" t="s">
        <v>435</v>
      </c>
      <c r="G299" s="14" t="s">
        <v>431</v>
      </c>
      <c r="H299" s="14" t="s">
        <v>81</v>
      </c>
      <c r="I299" s="27"/>
      <c r="J299" s="16"/>
      <c r="K299" s="16"/>
      <c r="L299" s="16">
        <v>0.1</v>
      </c>
      <c r="M299" s="17">
        <f t="shared" si="19"/>
        <v>0.1</v>
      </c>
      <c r="N299" s="18"/>
      <c r="O299" s="19">
        <v>0.1</v>
      </c>
      <c r="P299" s="20">
        <f t="shared" si="21"/>
        <v>0</v>
      </c>
      <c r="Q299" s="9" t="s">
        <v>432</v>
      </c>
    </row>
    <row r="300" spans="1:17" x14ac:dyDescent="0.2">
      <c r="A300" s="10" t="s">
        <v>426</v>
      </c>
      <c r="B300" s="11" t="s">
        <v>427</v>
      </c>
      <c r="C300" s="10" t="s">
        <v>77</v>
      </c>
      <c r="D300" s="12" t="s">
        <v>82</v>
      </c>
      <c r="E300" s="12" t="s">
        <v>52</v>
      </c>
      <c r="F300" s="13" t="s">
        <v>142</v>
      </c>
      <c r="G300" s="14" t="s">
        <v>431</v>
      </c>
      <c r="H300" s="14" t="s">
        <v>81</v>
      </c>
      <c r="I300" s="27"/>
      <c r="J300" s="16"/>
      <c r="K300" s="16"/>
      <c r="L300" s="16">
        <v>0.1</v>
      </c>
      <c r="M300" s="17">
        <f t="shared" si="19"/>
        <v>0.1</v>
      </c>
      <c r="N300" s="18"/>
      <c r="O300" s="19">
        <v>0.1</v>
      </c>
      <c r="P300" s="20">
        <f t="shared" si="21"/>
        <v>0</v>
      </c>
      <c r="Q300" s="9" t="s">
        <v>432</v>
      </c>
    </row>
    <row r="301" spans="1:17" x14ac:dyDescent="0.2">
      <c r="A301" s="10" t="s">
        <v>426</v>
      </c>
      <c r="B301" s="11" t="s">
        <v>427</v>
      </c>
      <c r="C301" s="10" t="s">
        <v>77</v>
      </c>
      <c r="D301" s="12" t="s">
        <v>86</v>
      </c>
      <c r="E301" s="12" t="s">
        <v>22</v>
      </c>
      <c r="F301" s="13" t="s">
        <v>87</v>
      </c>
      <c r="G301" s="14" t="s">
        <v>431</v>
      </c>
      <c r="H301" s="39" t="s">
        <v>81</v>
      </c>
      <c r="I301" s="27"/>
      <c r="J301" s="16"/>
      <c r="K301" s="16"/>
      <c r="L301" s="16">
        <v>0.1</v>
      </c>
      <c r="M301" s="17">
        <f t="shared" si="19"/>
        <v>0.1</v>
      </c>
      <c r="N301" s="18"/>
      <c r="O301" s="19"/>
      <c r="P301" s="20"/>
      <c r="Q301" s="9" t="s">
        <v>432</v>
      </c>
    </row>
    <row r="302" spans="1:17" x14ac:dyDescent="0.2">
      <c r="A302" s="10" t="s">
        <v>426</v>
      </c>
      <c r="B302" s="11" t="s">
        <v>427</v>
      </c>
      <c r="C302" s="10" t="s">
        <v>77</v>
      </c>
      <c r="D302" s="12" t="s">
        <v>100</v>
      </c>
      <c r="E302" s="12" t="s">
        <v>22</v>
      </c>
      <c r="F302" s="13" t="s">
        <v>104</v>
      </c>
      <c r="G302" s="14" t="s">
        <v>431</v>
      </c>
      <c r="H302" s="39" t="s">
        <v>81</v>
      </c>
      <c r="I302" s="27"/>
      <c r="J302" s="16"/>
      <c r="K302" s="16"/>
      <c r="L302" s="16">
        <v>0.1</v>
      </c>
      <c r="M302" s="17">
        <f t="shared" si="19"/>
        <v>0.1</v>
      </c>
      <c r="N302" s="18"/>
      <c r="O302" s="19">
        <v>0</v>
      </c>
      <c r="P302" s="20">
        <f>M302-O302</f>
        <v>0.1</v>
      </c>
      <c r="Q302" s="9" t="s">
        <v>432</v>
      </c>
    </row>
    <row r="303" spans="1:17" x14ac:dyDescent="0.2">
      <c r="A303" s="10" t="s">
        <v>426</v>
      </c>
      <c r="B303" s="11" t="s">
        <v>427</v>
      </c>
      <c r="C303" s="10" t="s">
        <v>77</v>
      </c>
      <c r="D303" s="12" t="s">
        <v>100</v>
      </c>
      <c r="E303" s="12" t="s">
        <v>22</v>
      </c>
      <c r="F303" s="13" t="s">
        <v>436</v>
      </c>
      <c r="G303" s="14" t="s">
        <v>431</v>
      </c>
      <c r="H303" s="39" t="s">
        <v>81</v>
      </c>
      <c r="I303" s="27"/>
      <c r="J303" s="16"/>
      <c r="K303" s="16"/>
      <c r="L303" s="16">
        <v>0.1</v>
      </c>
      <c r="M303" s="17">
        <f t="shared" si="19"/>
        <v>0.1</v>
      </c>
      <c r="N303" s="18"/>
      <c r="O303" s="19">
        <v>0.1</v>
      </c>
      <c r="P303" s="20">
        <f>M303-O303</f>
        <v>0</v>
      </c>
      <c r="Q303" s="9" t="s">
        <v>432</v>
      </c>
    </row>
    <row r="304" spans="1:17" x14ac:dyDescent="0.2">
      <c r="A304" s="10" t="s">
        <v>426</v>
      </c>
      <c r="B304" s="11" t="s">
        <v>427</v>
      </c>
      <c r="C304" s="46" t="s">
        <v>77</v>
      </c>
      <c r="D304" s="47" t="s">
        <v>117</v>
      </c>
      <c r="E304" s="47" t="s">
        <v>76</v>
      </c>
      <c r="F304" s="47" t="s">
        <v>76</v>
      </c>
      <c r="G304" s="48"/>
      <c r="H304" s="49"/>
      <c r="I304" s="50"/>
      <c r="J304" s="51"/>
      <c r="K304" s="51"/>
      <c r="L304" s="51">
        <f>SUM(L297:L303)</f>
        <v>0.7</v>
      </c>
      <c r="M304" s="52">
        <f t="shared" si="19"/>
        <v>0.7</v>
      </c>
      <c r="N304" s="18"/>
      <c r="O304" s="53">
        <v>0.5</v>
      </c>
      <c r="P304" s="20">
        <f>M304-O304</f>
        <v>0.19999999999999996</v>
      </c>
    </row>
    <row r="305" spans="1:18" x14ac:dyDescent="0.2">
      <c r="A305" s="10" t="s">
        <v>426</v>
      </c>
      <c r="B305" s="58" t="s">
        <v>427</v>
      </c>
      <c r="C305" s="59" t="s">
        <v>118</v>
      </c>
      <c r="D305" s="59" t="s">
        <v>76</v>
      </c>
      <c r="E305" s="59" t="s">
        <v>76</v>
      </c>
      <c r="F305" s="59" t="s">
        <v>76</v>
      </c>
      <c r="G305" s="60"/>
      <c r="H305" s="61"/>
      <c r="I305" s="62">
        <f>I296</f>
        <v>0.3</v>
      </c>
      <c r="J305" s="63">
        <f>J296</f>
        <v>0.45</v>
      </c>
      <c r="K305" s="63">
        <f>K296</f>
        <v>0.2</v>
      </c>
      <c r="L305" s="63">
        <f>L304</f>
        <v>0.7</v>
      </c>
      <c r="M305" s="64">
        <f t="shared" si="19"/>
        <v>1.65</v>
      </c>
      <c r="N305" s="18"/>
      <c r="O305" s="65">
        <v>1.65</v>
      </c>
      <c r="P305" s="20">
        <f>M305-O305</f>
        <v>0</v>
      </c>
    </row>
    <row r="306" spans="1:18" x14ac:dyDescent="0.2">
      <c r="A306" s="10" t="s">
        <v>426</v>
      </c>
      <c r="B306" s="43" t="s">
        <v>426</v>
      </c>
      <c r="C306" s="43" t="s">
        <v>20</v>
      </c>
      <c r="D306" s="12" t="s">
        <v>246</v>
      </c>
      <c r="E306" s="100" t="s">
        <v>143</v>
      </c>
      <c r="F306" s="100" t="s">
        <v>249</v>
      </c>
      <c r="G306" s="103" t="s">
        <v>437</v>
      </c>
      <c r="H306" s="111" t="s">
        <v>42</v>
      </c>
      <c r="I306" s="112"/>
      <c r="J306" s="54">
        <v>0.15</v>
      </c>
      <c r="K306" s="54"/>
      <c r="L306" s="54"/>
      <c r="M306" s="17">
        <f t="shared" si="19"/>
        <v>0.15</v>
      </c>
      <c r="N306" s="18"/>
      <c r="O306" s="65"/>
      <c r="P306" s="20"/>
    </row>
    <row r="307" spans="1:18" x14ac:dyDescent="0.2">
      <c r="A307" s="10" t="s">
        <v>426</v>
      </c>
      <c r="B307" s="43" t="s">
        <v>426</v>
      </c>
      <c r="C307" s="43" t="s">
        <v>20</v>
      </c>
      <c r="D307" s="12" t="s">
        <v>246</v>
      </c>
      <c r="E307" s="13" t="s">
        <v>143</v>
      </c>
      <c r="F307" s="13" t="s">
        <v>248</v>
      </c>
      <c r="G307" s="39" t="s">
        <v>438</v>
      </c>
      <c r="H307" s="111" t="s">
        <v>42</v>
      </c>
      <c r="I307" s="112"/>
      <c r="J307" s="54">
        <v>0.2</v>
      </c>
      <c r="K307" s="54"/>
      <c r="L307" s="54"/>
      <c r="M307" s="17">
        <f t="shared" si="19"/>
        <v>0.2</v>
      </c>
      <c r="N307" s="18"/>
      <c r="O307" s="65"/>
      <c r="P307" s="20"/>
    </row>
    <row r="308" spans="1:18" x14ac:dyDescent="0.2">
      <c r="A308" s="10" t="s">
        <v>426</v>
      </c>
      <c r="B308" s="94" t="s">
        <v>439</v>
      </c>
      <c r="C308" s="68" t="s">
        <v>20</v>
      </c>
      <c r="D308" s="10" t="s">
        <v>246</v>
      </c>
      <c r="E308" s="13" t="s">
        <v>22</v>
      </c>
      <c r="F308" s="13" t="s">
        <v>298</v>
      </c>
      <c r="G308" s="39" t="s">
        <v>440</v>
      </c>
      <c r="H308" s="111" t="s">
        <v>26</v>
      </c>
      <c r="I308" s="112"/>
      <c r="J308" s="54"/>
      <c r="K308" s="54">
        <v>0.25</v>
      </c>
      <c r="L308" s="54"/>
      <c r="M308" s="17">
        <f t="shared" si="19"/>
        <v>0.25</v>
      </c>
      <c r="N308" s="18"/>
      <c r="O308" s="65"/>
      <c r="P308" s="20"/>
      <c r="Q308" s="9" t="s">
        <v>114</v>
      </c>
      <c r="R308" s="9"/>
    </row>
    <row r="309" spans="1:18" x14ac:dyDescent="0.2">
      <c r="A309" s="10" t="s">
        <v>426</v>
      </c>
      <c r="B309" s="11" t="s">
        <v>439</v>
      </c>
      <c r="C309" s="96" t="s">
        <v>20</v>
      </c>
      <c r="D309" s="12" t="s">
        <v>54</v>
      </c>
      <c r="E309" s="12" t="s">
        <v>22</v>
      </c>
      <c r="F309" s="13" t="s">
        <v>55</v>
      </c>
      <c r="G309" s="39" t="s">
        <v>441</v>
      </c>
      <c r="H309" s="39" t="s">
        <v>26</v>
      </c>
      <c r="I309" s="27"/>
      <c r="J309" s="16"/>
      <c r="K309" s="16">
        <v>0.25</v>
      </c>
      <c r="L309" s="16"/>
      <c r="M309" s="17">
        <f t="shared" si="19"/>
        <v>0.25</v>
      </c>
      <c r="N309" s="18"/>
      <c r="O309" s="19">
        <v>0.25</v>
      </c>
      <c r="P309" s="20">
        <f>M309-O309</f>
        <v>0</v>
      </c>
      <c r="Q309" t="s">
        <v>114</v>
      </c>
      <c r="R309" s="9"/>
    </row>
    <row r="310" spans="1:18" x14ac:dyDescent="0.2">
      <c r="A310" s="10" t="s">
        <v>426</v>
      </c>
      <c r="B310" s="102" t="s">
        <v>439</v>
      </c>
      <c r="C310" s="92" t="s">
        <v>20</v>
      </c>
      <c r="D310" s="40" t="s">
        <v>21</v>
      </c>
      <c r="E310" s="12" t="s">
        <v>22</v>
      </c>
      <c r="F310" s="13" t="s">
        <v>23</v>
      </c>
      <c r="G310" s="14" t="s">
        <v>442</v>
      </c>
      <c r="H310" s="14" t="s">
        <v>26</v>
      </c>
      <c r="I310" s="27"/>
      <c r="J310" s="16"/>
      <c r="K310" s="16">
        <v>0.25</v>
      </c>
      <c r="L310" s="16"/>
      <c r="M310" s="17">
        <f t="shared" si="19"/>
        <v>0.25</v>
      </c>
      <c r="N310" s="18"/>
      <c r="O310" s="19">
        <v>0.25</v>
      </c>
      <c r="P310" s="20">
        <f>M310-O310</f>
        <v>0</v>
      </c>
      <c r="Q310" t="s">
        <v>114</v>
      </c>
      <c r="R310" s="9"/>
    </row>
    <row r="311" spans="1:18" ht="25.5" x14ac:dyDescent="0.2">
      <c r="A311" s="10" t="s">
        <v>426</v>
      </c>
      <c r="B311" s="102" t="s">
        <v>439</v>
      </c>
      <c r="C311" s="92" t="s">
        <v>20</v>
      </c>
      <c r="D311" s="41" t="s">
        <v>21</v>
      </c>
      <c r="E311" s="12" t="s">
        <v>52</v>
      </c>
      <c r="F311" s="13" t="s">
        <v>238</v>
      </c>
      <c r="G311" s="14" t="s">
        <v>443</v>
      </c>
      <c r="H311" s="14" t="s">
        <v>42</v>
      </c>
      <c r="I311" s="27"/>
      <c r="J311" s="16">
        <v>0.3</v>
      </c>
      <c r="K311" s="16"/>
      <c r="L311" s="16"/>
      <c r="M311" s="17">
        <f t="shared" si="19"/>
        <v>0.3</v>
      </c>
      <c r="N311" s="18"/>
      <c r="O311" s="19"/>
      <c r="P311" s="20"/>
    </row>
    <row r="312" spans="1:18" x14ac:dyDescent="0.2">
      <c r="A312" s="10" t="s">
        <v>426</v>
      </c>
      <c r="B312" s="11" t="s">
        <v>439</v>
      </c>
      <c r="C312" s="10" t="s">
        <v>20</v>
      </c>
      <c r="D312" s="10" t="s">
        <v>33</v>
      </c>
      <c r="E312" s="10" t="s">
        <v>22</v>
      </c>
      <c r="F312" s="13" t="s">
        <v>37</v>
      </c>
      <c r="G312" s="14" t="s">
        <v>444</v>
      </c>
      <c r="H312" s="14" t="s">
        <v>26</v>
      </c>
      <c r="I312" s="27"/>
      <c r="J312" s="16"/>
      <c r="K312" s="36">
        <v>0.15</v>
      </c>
      <c r="L312" s="36"/>
      <c r="M312" s="37">
        <f t="shared" si="19"/>
        <v>0.15</v>
      </c>
      <c r="N312" s="18"/>
      <c r="O312" s="19">
        <v>0.25</v>
      </c>
      <c r="P312" s="20">
        <f>M312-O312</f>
        <v>-0.1</v>
      </c>
      <c r="Q312" t="s">
        <v>114</v>
      </c>
      <c r="R312" s="9"/>
    </row>
    <row r="313" spans="1:18" x14ac:dyDescent="0.2">
      <c r="A313" s="10" t="s">
        <v>426</v>
      </c>
      <c r="B313" s="11" t="s">
        <v>439</v>
      </c>
      <c r="C313" s="10" t="s">
        <v>20</v>
      </c>
      <c r="D313" s="12" t="s">
        <v>39</v>
      </c>
      <c r="E313" s="12" t="s">
        <v>40</v>
      </c>
      <c r="F313" s="13" t="s">
        <v>43</v>
      </c>
      <c r="G313" s="14" t="s">
        <v>445</v>
      </c>
      <c r="H313" s="14" t="s">
        <v>42</v>
      </c>
      <c r="I313" s="27"/>
      <c r="J313" s="16">
        <v>0.1</v>
      </c>
      <c r="K313" s="16"/>
      <c r="L313" s="16"/>
      <c r="M313" s="17">
        <f t="shared" si="19"/>
        <v>0.1</v>
      </c>
      <c r="N313" s="18"/>
      <c r="O313" s="19">
        <v>0.25</v>
      </c>
      <c r="P313" s="20">
        <f>M313-O313</f>
        <v>-0.15</v>
      </c>
      <c r="Q313" t="s">
        <v>114</v>
      </c>
    </row>
    <row r="314" spans="1:18" x14ac:dyDescent="0.2">
      <c r="A314" s="10" t="s">
        <v>426</v>
      </c>
      <c r="B314" s="11" t="s">
        <v>439</v>
      </c>
      <c r="C314" s="10" t="s">
        <v>20</v>
      </c>
      <c r="D314" s="41" t="s">
        <v>46</v>
      </c>
      <c r="E314" s="12" t="s">
        <v>52</v>
      </c>
      <c r="F314" s="13" t="s">
        <v>400</v>
      </c>
      <c r="G314" s="14" t="s">
        <v>446</v>
      </c>
      <c r="H314" s="14" t="s">
        <v>42</v>
      </c>
      <c r="I314" s="27"/>
      <c r="J314" s="16">
        <v>0.25</v>
      </c>
      <c r="K314" s="16"/>
      <c r="L314" s="16"/>
      <c r="M314" s="17">
        <f t="shared" si="19"/>
        <v>0.25</v>
      </c>
      <c r="N314" s="18"/>
      <c r="O314" s="19"/>
      <c r="P314" s="20"/>
      <c r="Q314" t="s">
        <v>114</v>
      </c>
      <c r="R314" s="9"/>
    </row>
    <row r="315" spans="1:18" x14ac:dyDescent="0.2">
      <c r="A315" s="10" t="s">
        <v>426</v>
      </c>
      <c r="B315" s="11" t="s">
        <v>439</v>
      </c>
      <c r="C315" s="10" t="s">
        <v>20</v>
      </c>
      <c r="D315" s="12" t="s">
        <v>49</v>
      </c>
      <c r="E315" s="12" t="s">
        <v>40</v>
      </c>
      <c r="F315" s="13" t="s">
        <v>215</v>
      </c>
      <c r="G315" s="14" t="s">
        <v>447</v>
      </c>
      <c r="H315" s="14" t="s">
        <v>42</v>
      </c>
      <c r="I315" s="27"/>
      <c r="J315" s="16">
        <v>0.25</v>
      </c>
      <c r="K315" s="16"/>
      <c r="L315" s="16"/>
      <c r="M315" s="17">
        <f t="shared" si="19"/>
        <v>0.25</v>
      </c>
      <c r="N315" s="18"/>
      <c r="O315" s="19">
        <v>0.25</v>
      </c>
      <c r="P315" s="20">
        <f>M315-O315</f>
        <v>0</v>
      </c>
      <c r="Q315" t="s">
        <v>114</v>
      </c>
    </row>
    <row r="316" spans="1:18" x14ac:dyDescent="0.2">
      <c r="A316" s="10" t="s">
        <v>426</v>
      </c>
      <c r="B316" s="11" t="s">
        <v>439</v>
      </c>
      <c r="C316" s="12" t="s">
        <v>20</v>
      </c>
      <c r="D316" s="12" t="s">
        <v>49</v>
      </c>
      <c r="E316" s="12" t="s">
        <v>52</v>
      </c>
      <c r="F316" s="13" t="s">
        <v>53</v>
      </c>
      <c r="G316" s="14" t="s">
        <v>448</v>
      </c>
      <c r="H316" s="14" t="s">
        <v>42</v>
      </c>
      <c r="I316" s="27"/>
      <c r="J316" s="16">
        <v>0.25</v>
      </c>
      <c r="K316" s="16"/>
      <c r="L316" s="16"/>
      <c r="M316" s="17">
        <f t="shared" si="19"/>
        <v>0.25</v>
      </c>
      <c r="N316" s="18"/>
      <c r="O316" s="19">
        <v>0.25</v>
      </c>
      <c r="P316" s="20">
        <f>M316-O316</f>
        <v>0</v>
      </c>
      <c r="Q316" t="s">
        <v>114</v>
      </c>
    </row>
    <row r="317" spans="1:18" x14ac:dyDescent="0.2">
      <c r="A317" s="10" t="s">
        <v>426</v>
      </c>
      <c r="B317" s="11" t="s">
        <v>439</v>
      </c>
      <c r="C317" s="12" t="s">
        <v>20</v>
      </c>
      <c r="D317" s="12" t="s">
        <v>54</v>
      </c>
      <c r="E317" s="12" t="s">
        <v>52</v>
      </c>
      <c r="F317" s="13" t="s">
        <v>449</v>
      </c>
      <c r="G317" s="14" t="s">
        <v>450</v>
      </c>
      <c r="H317" s="39" t="s">
        <v>42</v>
      </c>
      <c r="I317" s="27"/>
      <c r="J317" s="16">
        <v>0.2</v>
      </c>
      <c r="K317" s="16"/>
      <c r="L317" s="16"/>
      <c r="M317" s="17">
        <f t="shared" si="19"/>
        <v>0.2</v>
      </c>
      <c r="N317" s="18"/>
      <c r="O317" s="19"/>
      <c r="P317" s="20"/>
    </row>
    <row r="318" spans="1:18" x14ac:dyDescent="0.2">
      <c r="A318" s="10" t="s">
        <v>426</v>
      </c>
      <c r="B318" s="11" t="s">
        <v>439</v>
      </c>
      <c r="C318" s="38" t="s">
        <v>20</v>
      </c>
      <c r="D318" s="12" t="s">
        <v>155</v>
      </c>
      <c r="E318" s="12" t="s">
        <v>52</v>
      </c>
      <c r="F318" s="13" t="s">
        <v>239</v>
      </c>
      <c r="G318" s="14" t="s">
        <v>451</v>
      </c>
      <c r="H318" s="39" t="s">
        <v>26</v>
      </c>
      <c r="I318" s="27"/>
      <c r="J318" s="16"/>
      <c r="K318" s="16">
        <v>0.25</v>
      </c>
      <c r="L318" s="16"/>
      <c r="M318" s="17">
        <f t="shared" si="19"/>
        <v>0.25</v>
      </c>
      <c r="N318" s="18"/>
      <c r="O318" s="19"/>
      <c r="P318" s="20"/>
      <c r="Q318" t="s">
        <v>114</v>
      </c>
      <c r="R318" s="9"/>
    </row>
    <row r="319" spans="1:18" x14ac:dyDescent="0.2">
      <c r="A319" s="10" t="s">
        <v>426</v>
      </c>
      <c r="B319" s="11" t="s">
        <v>439</v>
      </c>
      <c r="C319" s="10" t="s">
        <v>20</v>
      </c>
      <c r="D319" s="12" t="s">
        <v>28</v>
      </c>
      <c r="E319" s="12" t="s">
        <v>22</v>
      </c>
      <c r="F319" s="13" t="s">
        <v>452</v>
      </c>
      <c r="G319" s="14" t="s">
        <v>453</v>
      </c>
      <c r="H319" s="39" t="s">
        <v>26</v>
      </c>
      <c r="I319" s="27"/>
      <c r="J319" s="16"/>
      <c r="K319" s="16">
        <v>0.2</v>
      </c>
      <c r="L319" s="16"/>
      <c r="M319" s="17">
        <f t="shared" si="19"/>
        <v>0.2</v>
      </c>
      <c r="N319" s="18"/>
      <c r="O319" s="19"/>
      <c r="P319" s="20"/>
    </row>
    <row r="320" spans="1:18" x14ac:dyDescent="0.2">
      <c r="A320" s="10" t="s">
        <v>426</v>
      </c>
      <c r="B320" s="11" t="s">
        <v>439</v>
      </c>
      <c r="C320" s="10" t="s">
        <v>20</v>
      </c>
      <c r="D320" s="10" t="s">
        <v>57</v>
      </c>
      <c r="E320" s="68" t="s">
        <v>22</v>
      </c>
      <c r="F320" s="13" t="s">
        <v>454</v>
      </c>
      <c r="G320" s="39" t="s">
        <v>446</v>
      </c>
      <c r="H320" s="39" t="s">
        <v>26</v>
      </c>
      <c r="I320" s="27"/>
      <c r="J320" s="16"/>
      <c r="K320" s="16">
        <v>0.25</v>
      </c>
      <c r="L320" s="16"/>
      <c r="M320" s="17">
        <f t="shared" si="19"/>
        <v>0.25</v>
      </c>
      <c r="N320" s="18"/>
      <c r="O320" s="19">
        <v>0.1</v>
      </c>
      <c r="P320" s="20">
        <f>M320-O320</f>
        <v>0.15</v>
      </c>
      <c r="Q320" t="s">
        <v>114</v>
      </c>
    </row>
    <row r="321" spans="1:18" x14ac:dyDescent="0.2">
      <c r="A321" s="10" t="s">
        <v>426</v>
      </c>
      <c r="B321" s="11" t="s">
        <v>439</v>
      </c>
      <c r="C321" s="10" t="s">
        <v>20</v>
      </c>
      <c r="D321" s="10" t="s">
        <v>57</v>
      </c>
      <c r="E321" s="40" t="s">
        <v>52</v>
      </c>
      <c r="F321" s="13" t="s">
        <v>455</v>
      </c>
      <c r="G321" s="14" t="s">
        <v>456</v>
      </c>
      <c r="H321" s="14" t="s">
        <v>42</v>
      </c>
      <c r="I321" s="27"/>
      <c r="J321" s="16">
        <v>0.15</v>
      </c>
      <c r="K321" s="16"/>
      <c r="L321" s="16"/>
      <c r="M321" s="17">
        <f t="shared" si="19"/>
        <v>0.15</v>
      </c>
      <c r="N321" s="18"/>
      <c r="O321" s="19">
        <v>0.15</v>
      </c>
      <c r="P321" s="20">
        <f>M321-O321</f>
        <v>0</v>
      </c>
    </row>
    <row r="322" spans="1:18" x14ac:dyDescent="0.2">
      <c r="A322" s="10" t="s">
        <v>426</v>
      </c>
      <c r="B322" s="11" t="s">
        <v>439</v>
      </c>
      <c r="C322" s="10" t="s">
        <v>20</v>
      </c>
      <c r="D322" s="10" t="s">
        <v>57</v>
      </c>
      <c r="E322" s="12" t="s">
        <v>143</v>
      </c>
      <c r="F322" s="13" t="s">
        <v>206</v>
      </c>
      <c r="G322" s="14" t="s">
        <v>457</v>
      </c>
      <c r="H322" s="14" t="s">
        <v>42</v>
      </c>
      <c r="I322" s="27"/>
      <c r="J322" s="16">
        <v>0.1</v>
      </c>
      <c r="K322" s="16"/>
      <c r="L322" s="16"/>
      <c r="M322" s="17">
        <f t="shared" si="19"/>
        <v>0.1</v>
      </c>
      <c r="N322" s="18"/>
      <c r="O322" s="19">
        <v>0.15</v>
      </c>
      <c r="P322" s="20">
        <f>M322-O322</f>
        <v>-4.9999999999999989E-2</v>
      </c>
    </row>
    <row r="323" spans="1:18" x14ac:dyDescent="0.2">
      <c r="A323" s="10" t="s">
        <v>426</v>
      </c>
      <c r="B323" s="11" t="s">
        <v>439</v>
      </c>
      <c r="C323" s="46" t="s">
        <v>20</v>
      </c>
      <c r="D323" s="47" t="s">
        <v>75</v>
      </c>
      <c r="E323" s="47" t="s">
        <v>76</v>
      </c>
      <c r="F323" s="47" t="s">
        <v>76</v>
      </c>
      <c r="G323" s="48"/>
      <c r="H323" s="49"/>
      <c r="I323" s="50">
        <f>SUM(I306:I322)</f>
        <v>0</v>
      </c>
      <c r="J323" s="51">
        <f>SUM(J306:J322)</f>
        <v>1.95</v>
      </c>
      <c r="K323" s="51">
        <f>SUM(K306:K322)</f>
        <v>1.5999999999999999</v>
      </c>
      <c r="L323" s="51">
        <f>SUM(L306:L322)</f>
        <v>0</v>
      </c>
      <c r="M323" s="52">
        <f t="shared" si="19"/>
        <v>3.55</v>
      </c>
      <c r="N323" s="18"/>
      <c r="O323" s="53">
        <v>3.4249999999999998</v>
      </c>
      <c r="P323" s="20">
        <f>M323-O323</f>
        <v>0.125</v>
      </c>
    </row>
    <row r="324" spans="1:18" ht="25.5" x14ac:dyDescent="0.2">
      <c r="A324" s="10" t="s">
        <v>426</v>
      </c>
      <c r="B324" s="11" t="s">
        <v>439</v>
      </c>
      <c r="C324" s="66" t="s">
        <v>77</v>
      </c>
      <c r="D324" s="13" t="s">
        <v>91</v>
      </c>
      <c r="E324" s="13" t="s">
        <v>143</v>
      </c>
      <c r="F324" s="39" t="s">
        <v>458</v>
      </c>
      <c r="G324" s="103" t="s">
        <v>437</v>
      </c>
      <c r="H324" s="39" t="s">
        <v>81</v>
      </c>
      <c r="I324" s="112"/>
      <c r="J324" s="54"/>
      <c r="K324" s="54"/>
      <c r="L324" s="54">
        <v>0.1</v>
      </c>
      <c r="M324" s="17">
        <f t="shared" si="19"/>
        <v>0.1</v>
      </c>
      <c r="N324" s="18"/>
      <c r="O324" s="53"/>
      <c r="P324" s="20"/>
    </row>
    <row r="325" spans="1:18" x14ac:dyDescent="0.2">
      <c r="A325" s="10" t="s">
        <v>426</v>
      </c>
      <c r="B325" s="11" t="s">
        <v>439</v>
      </c>
      <c r="C325" s="10" t="s">
        <v>77</v>
      </c>
      <c r="D325" s="12" t="s">
        <v>78</v>
      </c>
      <c r="E325" s="12" t="s">
        <v>22</v>
      </c>
      <c r="F325" s="13" t="s">
        <v>79</v>
      </c>
      <c r="G325" s="14" t="s">
        <v>459</v>
      </c>
      <c r="H325" s="39" t="s">
        <v>81</v>
      </c>
      <c r="I325" s="27"/>
      <c r="J325" s="16"/>
      <c r="K325" s="16"/>
      <c r="L325" s="16">
        <v>0.25</v>
      </c>
      <c r="M325" s="17">
        <f t="shared" si="19"/>
        <v>0.25</v>
      </c>
      <c r="N325" s="18"/>
      <c r="O325" s="19">
        <v>0.25</v>
      </c>
      <c r="P325" s="20">
        <f t="shared" ref="P325:P341" si="22">M325-O325</f>
        <v>0</v>
      </c>
      <c r="Q325" t="s">
        <v>114</v>
      </c>
      <c r="R325" s="9"/>
    </row>
    <row r="326" spans="1:18" x14ac:dyDescent="0.2">
      <c r="A326" s="10" t="s">
        <v>426</v>
      </c>
      <c r="B326" s="11" t="s">
        <v>439</v>
      </c>
      <c r="C326" s="92" t="s">
        <v>77</v>
      </c>
      <c r="D326" s="12" t="s">
        <v>264</v>
      </c>
      <c r="E326" s="12" t="s">
        <v>40</v>
      </c>
      <c r="F326" s="13" t="s">
        <v>460</v>
      </c>
      <c r="G326" s="34" t="s">
        <v>461</v>
      </c>
      <c r="H326" s="39" t="s">
        <v>81</v>
      </c>
      <c r="I326" s="27"/>
      <c r="J326" s="16"/>
      <c r="K326" s="16"/>
      <c r="L326" s="16">
        <v>0.25</v>
      </c>
      <c r="M326" s="17">
        <f t="shared" ref="M326:M389" si="23">SUM(I326:L326)</f>
        <v>0.25</v>
      </c>
      <c r="N326" s="18"/>
      <c r="O326" s="19">
        <v>0.25</v>
      </c>
      <c r="P326" s="20">
        <f t="shared" si="22"/>
        <v>0</v>
      </c>
      <c r="Q326" t="s">
        <v>114</v>
      </c>
    </row>
    <row r="327" spans="1:18" x14ac:dyDescent="0.2">
      <c r="A327" s="10" t="s">
        <v>426</v>
      </c>
      <c r="B327" s="11" t="s">
        <v>439</v>
      </c>
      <c r="C327" s="10" t="s">
        <v>77</v>
      </c>
      <c r="D327" s="10" t="s">
        <v>264</v>
      </c>
      <c r="E327" s="12" t="s">
        <v>40</v>
      </c>
      <c r="F327" s="13" t="s">
        <v>460</v>
      </c>
      <c r="G327" s="14" t="s">
        <v>462</v>
      </c>
      <c r="H327" s="39" t="s">
        <v>81</v>
      </c>
      <c r="I327" s="27"/>
      <c r="J327" s="16"/>
      <c r="K327" s="16"/>
      <c r="L327" s="16">
        <v>0.15</v>
      </c>
      <c r="M327" s="17">
        <f t="shared" si="23"/>
        <v>0.15</v>
      </c>
      <c r="N327" s="18"/>
      <c r="O327" s="19">
        <v>0.15</v>
      </c>
      <c r="P327" s="20">
        <f t="shared" si="22"/>
        <v>0</v>
      </c>
    </row>
    <row r="328" spans="1:18" x14ac:dyDescent="0.2">
      <c r="A328" s="10" t="s">
        <v>426</v>
      </c>
      <c r="B328" s="11" t="s">
        <v>439</v>
      </c>
      <c r="C328" s="10" t="s">
        <v>77</v>
      </c>
      <c r="D328" s="40" t="s">
        <v>82</v>
      </c>
      <c r="E328" s="12" t="s">
        <v>40</v>
      </c>
      <c r="F328" s="13" t="s">
        <v>413</v>
      </c>
      <c r="G328" s="14" t="s">
        <v>463</v>
      </c>
      <c r="H328" s="39" t="s">
        <v>81</v>
      </c>
      <c r="I328" s="27"/>
      <c r="J328" s="16"/>
      <c r="K328" s="16"/>
      <c r="L328" s="16">
        <v>0.15</v>
      </c>
      <c r="M328" s="17">
        <f t="shared" si="23"/>
        <v>0.15</v>
      </c>
      <c r="N328" s="18"/>
      <c r="O328" s="19">
        <v>0.1</v>
      </c>
      <c r="P328" s="20">
        <f t="shared" si="22"/>
        <v>4.9999999999999989E-2</v>
      </c>
    </row>
    <row r="329" spans="1:18" x14ac:dyDescent="0.2">
      <c r="A329" s="10" t="s">
        <v>426</v>
      </c>
      <c r="B329" s="11" t="s">
        <v>439</v>
      </c>
      <c r="C329" s="10" t="s">
        <v>77</v>
      </c>
      <c r="D329" s="10" t="s">
        <v>82</v>
      </c>
      <c r="E329" s="12" t="s">
        <v>52</v>
      </c>
      <c r="F329" s="13" t="s">
        <v>464</v>
      </c>
      <c r="G329" s="14" t="s">
        <v>465</v>
      </c>
      <c r="H329" s="14" t="s">
        <v>81</v>
      </c>
      <c r="I329" s="27"/>
      <c r="J329" s="16"/>
      <c r="K329" s="16"/>
      <c r="L329" s="16">
        <v>0.25</v>
      </c>
      <c r="M329" s="17">
        <f t="shared" si="23"/>
        <v>0.25</v>
      </c>
      <c r="N329" s="18"/>
      <c r="O329" s="19">
        <v>0.25</v>
      </c>
      <c r="P329" s="20">
        <f t="shared" si="22"/>
        <v>0</v>
      </c>
      <c r="Q329" t="s">
        <v>114</v>
      </c>
      <c r="R329" s="9"/>
    </row>
    <row r="330" spans="1:18" ht="25.5" x14ac:dyDescent="0.2">
      <c r="A330" s="10" t="s">
        <v>426</v>
      </c>
      <c r="B330" s="11" t="s">
        <v>439</v>
      </c>
      <c r="C330" s="10" t="s">
        <v>77</v>
      </c>
      <c r="D330" s="12" t="s">
        <v>100</v>
      </c>
      <c r="E330" s="12" t="s">
        <v>40</v>
      </c>
      <c r="F330" s="13" t="s">
        <v>355</v>
      </c>
      <c r="G330" s="39" t="s">
        <v>466</v>
      </c>
      <c r="H330" s="39" t="s">
        <v>81</v>
      </c>
      <c r="I330" s="27"/>
      <c r="J330" s="16"/>
      <c r="K330" s="16"/>
      <c r="L330" s="16">
        <v>0.15</v>
      </c>
      <c r="M330" s="17">
        <f t="shared" si="23"/>
        <v>0.15</v>
      </c>
      <c r="N330" s="18"/>
      <c r="O330" s="19">
        <v>0.15</v>
      </c>
      <c r="P330" s="20">
        <f t="shared" si="22"/>
        <v>0</v>
      </c>
    </row>
    <row r="331" spans="1:18" x14ac:dyDescent="0.2">
      <c r="A331" s="10" t="s">
        <v>426</v>
      </c>
      <c r="B331" s="11" t="s">
        <v>439</v>
      </c>
      <c r="C331" s="10" t="s">
        <v>77</v>
      </c>
      <c r="D331" s="10" t="s">
        <v>91</v>
      </c>
      <c r="E331" s="10" t="s">
        <v>22</v>
      </c>
      <c r="F331" s="13" t="s">
        <v>94</v>
      </c>
      <c r="G331" s="14" t="s">
        <v>467</v>
      </c>
      <c r="H331" s="39" t="s">
        <v>81</v>
      </c>
      <c r="I331" s="27"/>
      <c r="J331" s="16"/>
      <c r="K331" s="16"/>
      <c r="L331" s="16">
        <v>0.25</v>
      </c>
      <c r="M331" s="17">
        <f t="shared" si="23"/>
        <v>0.25</v>
      </c>
      <c r="N331" s="18"/>
      <c r="O331" s="19">
        <v>0.25</v>
      </c>
      <c r="P331" s="20">
        <f t="shared" si="22"/>
        <v>0</v>
      </c>
      <c r="Q331" t="s">
        <v>114</v>
      </c>
    </row>
    <row r="332" spans="1:18" x14ac:dyDescent="0.2">
      <c r="A332" s="10" t="s">
        <v>426</v>
      </c>
      <c r="B332" s="11" t="s">
        <v>439</v>
      </c>
      <c r="C332" s="10" t="s">
        <v>77</v>
      </c>
      <c r="D332" s="10" t="s">
        <v>91</v>
      </c>
      <c r="E332" s="12" t="s">
        <v>143</v>
      </c>
      <c r="F332" s="13" t="s">
        <v>468</v>
      </c>
      <c r="G332" s="14" t="s">
        <v>469</v>
      </c>
      <c r="H332" s="39" t="s">
        <v>81</v>
      </c>
      <c r="I332" s="27"/>
      <c r="J332" s="16"/>
      <c r="K332" s="16"/>
      <c r="L332" s="16">
        <v>0.15</v>
      </c>
      <c r="M332" s="17">
        <f t="shared" si="23"/>
        <v>0.15</v>
      </c>
      <c r="N332" s="18"/>
      <c r="O332" s="19">
        <v>0.1</v>
      </c>
      <c r="P332" s="20">
        <f t="shared" si="22"/>
        <v>4.9999999999999989E-2</v>
      </c>
    </row>
    <row r="333" spans="1:18" x14ac:dyDescent="0.2">
      <c r="A333" s="10" t="s">
        <v>426</v>
      </c>
      <c r="B333" s="11" t="s">
        <v>439</v>
      </c>
      <c r="C333" s="10" t="s">
        <v>77</v>
      </c>
      <c r="D333" s="10" t="s">
        <v>91</v>
      </c>
      <c r="E333" s="10" t="s">
        <v>143</v>
      </c>
      <c r="F333" s="13" t="s">
        <v>470</v>
      </c>
      <c r="G333" s="14" t="s">
        <v>471</v>
      </c>
      <c r="H333" s="39" t="s">
        <v>81</v>
      </c>
      <c r="I333" s="27"/>
      <c r="J333" s="16"/>
      <c r="K333" s="16"/>
      <c r="L333" s="16">
        <v>0.1</v>
      </c>
      <c r="M333" s="17">
        <f t="shared" si="23"/>
        <v>0.1</v>
      </c>
      <c r="N333" s="18"/>
      <c r="O333" s="19">
        <v>0.15</v>
      </c>
      <c r="P333" s="20">
        <f t="shared" si="22"/>
        <v>-4.9999999999999989E-2</v>
      </c>
    </row>
    <row r="334" spans="1:18" x14ac:dyDescent="0.2">
      <c r="A334" s="10" t="s">
        <v>426</v>
      </c>
      <c r="B334" s="11" t="s">
        <v>439</v>
      </c>
      <c r="C334" s="10" t="s">
        <v>77</v>
      </c>
      <c r="D334" s="12" t="s">
        <v>100</v>
      </c>
      <c r="E334" s="12" t="s">
        <v>22</v>
      </c>
      <c r="F334" s="13" t="s">
        <v>104</v>
      </c>
      <c r="G334" s="14" t="s">
        <v>472</v>
      </c>
      <c r="H334" s="39" t="s">
        <v>81</v>
      </c>
      <c r="I334" s="27"/>
      <c r="J334" s="16"/>
      <c r="K334" s="16"/>
      <c r="L334" s="16">
        <v>0.2</v>
      </c>
      <c r="M334" s="17">
        <f t="shared" si="23"/>
        <v>0.2</v>
      </c>
      <c r="N334" s="18"/>
      <c r="O334" s="19">
        <v>0.05</v>
      </c>
      <c r="P334" s="20">
        <f t="shared" si="22"/>
        <v>0.15000000000000002</v>
      </c>
    </row>
    <row r="335" spans="1:18" x14ac:dyDescent="0.2">
      <c r="A335" s="10" t="s">
        <v>426</v>
      </c>
      <c r="B335" s="11" t="s">
        <v>439</v>
      </c>
      <c r="C335" s="10" t="s">
        <v>77</v>
      </c>
      <c r="D335" s="10" t="s">
        <v>100</v>
      </c>
      <c r="E335" s="10" t="s">
        <v>22</v>
      </c>
      <c r="F335" s="13" t="s">
        <v>436</v>
      </c>
      <c r="G335" s="14" t="s">
        <v>473</v>
      </c>
      <c r="H335" s="39" t="s">
        <v>81</v>
      </c>
      <c r="I335" s="27"/>
      <c r="J335" s="16"/>
      <c r="K335" s="16"/>
      <c r="L335" s="16">
        <v>0.25</v>
      </c>
      <c r="M335" s="17">
        <f t="shared" si="23"/>
        <v>0.25</v>
      </c>
      <c r="N335" s="18"/>
      <c r="O335" s="19">
        <v>0.25</v>
      </c>
      <c r="P335" s="20">
        <f t="shared" si="22"/>
        <v>0</v>
      </c>
      <c r="Q335" t="s">
        <v>114</v>
      </c>
      <c r="R335" s="9"/>
    </row>
    <row r="336" spans="1:18" x14ac:dyDescent="0.2">
      <c r="A336" s="10" t="s">
        <v>426</v>
      </c>
      <c r="B336" s="11" t="s">
        <v>439</v>
      </c>
      <c r="C336" s="10" t="s">
        <v>77</v>
      </c>
      <c r="D336" s="10" t="s">
        <v>100</v>
      </c>
      <c r="E336" s="12" t="s">
        <v>143</v>
      </c>
      <c r="F336" s="13" t="s">
        <v>474</v>
      </c>
      <c r="G336" s="14" t="s">
        <v>475</v>
      </c>
      <c r="H336" s="39" t="s">
        <v>81</v>
      </c>
      <c r="I336" s="27"/>
      <c r="J336" s="16"/>
      <c r="K336" s="16"/>
      <c r="L336" s="16">
        <v>0.2</v>
      </c>
      <c r="M336" s="17">
        <f t="shared" si="23"/>
        <v>0.2</v>
      </c>
      <c r="N336" s="18"/>
      <c r="O336" s="19">
        <v>0.1</v>
      </c>
      <c r="P336" s="20">
        <f t="shared" si="22"/>
        <v>0.1</v>
      </c>
    </row>
    <row r="337" spans="1:17" x14ac:dyDescent="0.2">
      <c r="A337" s="10" t="s">
        <v>426</v>
      </c>
      <c r="B337" s="11" t="s">
        <v>439</v>
      </c>
      <c r="C337" s="10" t="s">
        <v>77</v>
      </c>
      <c r="D337" s="10" t="s">
        <v>105</v>
      </c>
      <c r="E337" s="10" t="s">
        <v>143</v>
      </c>
      <c r="F337" s="13" t="s">
        <v>476</v>
      </c>
      <c r="G337" s="14" t="s">
        <v>477</v>
      </c>
      <c r="H337" s="39" t="s">
        <v>81</v>
      </c>
      <c r="I337" s="27"/>
      <c r="J337" s="16"/>
      <c r="K337" s="16"/>
      <c r="L337" s="16">
        <v>0.5</v>
      </c>
      <c r="M337" s="17">
        <f t="shared" si="23"/>
        <v>0.5</v>
      </c>
      <c r="N337" s="18"/>
      <c r="O337" s="19">
        <v>0.25</v>
      </c>
      <c r="P337" s="20">
        <f t="shared" si="22"/>
        <v>0.25</v>
      </c>
    </row>
    <row r="338" spans="1:17" x14ac:dyDescent="0.2">
      <c r="A338" s="10" t="s">
        <v>426</v>
      </c>
      <c r="B338" s="11" t="s">
        <v>439</v>
      </c>
      <c r="C338" s="10" t="s">
        <v>77</v>
      </c>
      <c r="D338" s="10" t="s">
        <v>107</v>
      </c>
      <c r="E338" s="12" t="s">
        <v>22</v>
      </c>
      <c r="F338" s="13" t="s">
        <v>108</v>
      </c>
      <c r="G338" s="14" t="s">
        <v>478</v>
      </c>
      <c r="H338" s="39" t="s">
        <v>81</v>
      </c>
      <c r="I338" s="27"/>
      <c r="J338" s="16"/>
      <c r="K338" s="16"/>
      <c r="L338" s="16">
        <v>0.25</v>
      </c>
      <c r="M338" s="17">
        <f t="shared" si="23"/>
        <v>0.25</v>
      </c>
      <c r="N338" s="18"/>
      <c r="O338" s="19">
        <v>0.25</v>
      </c>
      <c r="P338" s="20">
        <f t="shared" si="22"/>
        <v>0</v>
      </c>
      <c r="Q338" t="s">
        <v>114</v>
      </c>
    </row>
    <row r="339" spans="1:17" x14ac:dyDescent="0.2">
      <c r="A339" s="10" t="s">
        <v>426</v>
      </c>
      <c r="B339" s="11" t="s">
        <v>439</v>
      </c>
      <c r="C339" s="10" t="s">
        <v>77</v>
      </c>
      <c r="D339" s="12" t="s">
        <v>107</v>
      </c>
      <c r="E339" s="12" t="s">
        <v>143</v>
      </c>
      <c r="F339" s="13" t="s">
        <v>288</v>
      </c>
      <c r="G339" s="14" t="s">
        <v>479</v>
      </c>
      <c r="H339" s="39" t="s">
        <v>81</v>
      </c>
      <c r="I339" s="27"/>
      <c r="J339" s="16"/>
      <c r="K339" s="16"/>
      <c r="L339" s="16">
        <v>0.2</v>
      </c>
      <c r="M339" s="17">
        <f t="shared" si="23"/>
        <v>0.2</v>
      </c>
      <c r="N339" s="18"/>
      <c r="O339" s="19">
        <v>0.2</v>
      </c>
      <c r="P339" s="20">
        <f t="shared" si="22"/>
        <v>0</v>
      </c>
    </row>
    <row r="340" spans="1:17" s="77" customFormat="1" x14ac:dyDescent="0.2">
      <c r="A340" s="30" t="s">
        <v>426</v>
      </c>
      <c r="B340" s="31" t="s">
        <v>439</v>
      </c>
      <c r="C340" s="30" t="s">
        <v>77</v>
      </c>
      <c r="D340" s="30" t="s">
        <v>109</v>
      </c>
      <c r="E340" s="32" t="s">
        <v>143</v>
      </c>
      <c r="F340" s="33" t="s">
        <v>418</v>
      </c>
      <c r="G340" s="34" t="s">
        <v>480</v>
      </c>
      <c r="H340" s="39" t="s">
        <v>81</v>
      </c>
      <c r="I340" s="35"/>
      <c r="J340" s="36"/>
      <c r="K340" s="36"/>
      <c r="L340" s="36">
        <v>0.1</v>
      </c>
      <c r="M340" s="37">
        <f t="shared" si="23"/>
        <v>0.1</v>
      </c>
      <c r="O340" s="109">
        <v>0.25</v>
      </c>
      <c r="P340" s="110">
        <f t="shared" si="22"/>
        <v>-0.15</v>
      </c>
    </row>
    <row r="341" spans="1:17" s="77" customFormat="1" x14ac:dyDescent="0.2">
      <c r="A341" s="30" t="s">
        <v>426</v>
      </c>
      <c r="B341" s="31" t="s">
        <v>439</v>
      </c>
      <c r="C341" s="30" t="s">
        <v>77</v>
      </c>
      <c r="D341" s="30" t="s">
        <v>109</v>
      </c>
      <c r="E341" s="32" t="s">
        <v>143</v>
      </c>
      <c r="F341" s="33" t="s">
        <v>481</v>
      </c>
      <c r="G341" s="34" t="s">
        <v>482</v>
      </c>
      <c r="H341" s="39" t="s">
        <v>81</v>
      </c>
      <c r="I341" s="35"/>
      <c r="J341" s="36"/>
      <c r="K341" s="36"/>
      <c r="L341" s="36">
        <v>0.1</v>
      </c>
      <c r="M341" s="37">
        <f t="shared" si="23"/>
        <v>0.1</v>
      </c>
      <c r="O341" s="109">
        <v>0.25</v>
      </c>
      <c r="P341" s="110">
        <f t="shared" si="22"/>
        <v>-0.15</v>
      </c>
    </row>
    <row r="342" spans="1:17" x14ac:dyDescent="0.2">
      <c r="A342" s="10" t="s">
        <v>426</v>
      </c>
      <c r="B342" s="11" t="s">
        <v>439</v>
      </c>
      <c r="C342" s="10" t="s">
        <v>77</v>
      </c>
      <c r="D342" s="40" t="s">
        <v>86</v>
      </c>
      <c r="E342" s="12" t="s">
        <v>22</v>
      </c>
      <c r="F342" s="13" t="s">
        <v>87</v>
      </c>
      <c r="G342" s="14" t="s">
        <v>483</v>
      </c>
      <c r="H342" s="39" t="s">
        <v>81</v>
      </c>
      <c r="I342" s="27"/>
      <c r="J342" s="16"/>
      <c r="K342" s="16"/>
      <c r="L342" s="16">
        <v>0.1</v>
      </c>
      <c r="M342" s="17">
        <f t="shared" si="23"/>
        <v>0.1</v>
      </c>
      <c r="N342" s="18"/>
      <c r="O342" s="19"/>
      <c r="P342" s="20"/>
    </row>
    <row r="343" spans="1:17" x14ac:dyDescent="0.2">
      <c r="A343" s="10" t="s">
        <v>426</v>
      </c>
      <c r="B343" s="11" t="s">
        <v>439</v>
      </c>
      <c r="C343" s="10" t="s">
        <v>77</v>
      </c>
      <c r="D343" s="10" t="s">
        <v>86</v>
      </c>
      <c r="E343" s="12" t="s">
        <v>52</v>
      </c>
      <c r="F343" s="13" t="s">
        <v>484</v>
      </c>
      <c r="G343" s="14" t="s">
        <v>483</v>
      </c>
      <c r="H343" s="39" t="s">
        <v>81</v>
      </c>
      <c r="I343" s="27"/>
      <c r="J343" s="16"/>
      <c r="K343" s="16"/>
      <c r="L343" s="16">
        <v>0.1</v>
      </c>
      <c r="M343" s="17">
        <f t="shared" si="23"/>
        <v>0.1</v>
      </c>
      <c r="N343" s="18"/>
      <c r="O343" s="19"/>
      <c r="P343" s="20"/>
    </row>
    <row r="344" spans="1:17" x14ac:dyDescent="0.2">
      <c r="A344" s="10" t="s">
        <v>426</v>
      </c>
      <c r="B344" s="11" t="s">
        <v>439</v>
      </c>
      <c r="C344" s="10" t="s">
        <v>77</v>
      </c>
      <c r="D344" s="10" t="s">
        <v>86</v>
      </c>
      <c r="E344" s="32" t="s">
        <v>52</v>
      </c>
      <c r="F344" s="33" t="s">
        <v>485</v>
      </c>
      <c r="G344" s="34" t="s">
        <v>486</v>
      </c>
      <c r="H344" s="39" t="s">
        <v>81</v>
      </c>
      <c r="I344" s="27"/>
      <c r="J344" s="16"/>
      <c r="K344" s="16"/>
      <c r="L344" s="36">
        <v>0.2</v>
      </c>
      <c r="M344" s="37">
        <f t="shared" si="23"/>
        <v>0.2</v>
      </c>
      <c r="N344" s="18"/>
      <c r="O344" s="19"/>
      <c r="P344" s="20"/>
    </row>
    <row r="345" spans="1:17" x14ac:dyDescent="0.2">
      <c r="A345" s="10" t="s">
        <v>426</v>
      </c>
      <c r="B345" s="11" t="s">
        <v>439</v>
      </c>
      <c r="C345" s="10" t="s">
        <v>77</v>
      </c>
      <c r="D345" s="10" t="s">
        <v>86</v>
      </c>
      <c r="E345" s="12" t="s">
        <v>143</v>
      </c>
      <c r="F345" s="13" t="s">
        <v>292</v>
      </c>
      <c r="G345" s="14" t="s">
        <v>483</v>
      </c>
      <c r="H345" s="39" t="s">
        <v>81</v>
      </c>
      <c r="I345" s="27"/>
      <c r="J345" s="16"/>
      <c r="K345" s="16"/>
      <c r="L345" s="16">
        <v>0.1</v>
      </c>
      <c r="M345" s="17">
        <f t="shared" si="23"/>
        <v>0.1</v>
      </c>
      <c r="N345" s="18"/>
      <c r="O345" s="19"/>
      <c r="P345" s="20"/>
    </row>
    <row r="346" spans="1:17" x14ac:dyDescent="0.2">
      <c r="A346" s="10" t="s">
        <v>426</v>
      </c>
      <c r="B346" s="11" t="s">
        <v>439</v>
      </c>
      <c r="C346" s="10" t="s">
        <v>77</v>
      </c>
      <c r="D346" s="10" t="s">
        <v>86</v>
      </c>
      <c r="E346" s="12" t="s">
        <v>143</v>
      </c>
      <c r="F346" s="13" t="s">
        <v>293</v>
      </c>
      <c r="G346" s="14" t="s">
        <v>487</v>
      </c>
      <c r="H346" s="39" t="s">
        <v>81</v>
      </c>
      <c r="I346" s="27"/>
      <c r="J346" s="16"/>
      <c r="K346" s="16"/>
      <c r="L346" s="16">
        <v>0.2</v>
      </c>
      <c r="M346" s="17">
        <f t="shared" si="23"/>
        <v>0.2</v>
      </c>
      <c r="N346" s="18"/>
      <c r="O346" s="19"/>
      <c r="P346" s="20"/>
    </row>
    <row r="347" spans="1:17" x14ac:dyDescent="0.2">
      <c r="A347" s="10" t="s">
        <v>426</v>
      </c>
      <c r="B347" s="11" t="s">
        <v>439</v>
      </c>
      <c r="C347" s="10" t="s">
        <v>77</v>
      </c>
      <c r="D347" s="10" t="s">
        <v>189</v>
      </c>
      <c r="E347" s="12" t="s">
        <v>143</v>
      </c>
      <c r="F347" s="33" t="s">
        <v>488</v>
      </c>
      <c r="G347" s="34" t="s">
        <v>489</v>
      </c>
      <c r="H347" s="39" t="s">
        <v>81</v>
      </c>
      <c r="I347" s="35"/>
      <c r="J347" s="36"/>
      <c r="K347" s="36"/>
      <c r="L347" s="36">
        <v>0.2</v>
      </c>
      <c r="M347" s="37">
        <f t="shared" si="23"/>
        <v>0.2</v>
      </c>
      <c r="N347" s="18"/>
      <c r="O347" s="19">
        <v>0.1</v>
      </c>
      <c r="P347" s="20">
        <f t="shared" ref="P347:P356" si="24">M347-O347</f>
        <v>0.1</v>
      </c>
    </row>
    <row r="348" spans="1:17" x14ac:dyDescent="0.2">
      <c r="A348" s="10" t="s">
        <v>426</v>
      </c>
      <c r="B348" s="11" t="s">
        <v>439</v>
      </c>
      <c r="C348" s="10" t="s">
        <v>77</v>
      </c>
      <c r="D348" s="10" t="s">
        <v>189</v>
      </c>
      <c r="E348" s="10" t="s">
        <v>143</v>
      </c>
      <c r="F348" s="13" t="s">
        <v>490</v>
      </c>
      <c r="G348" s="14" t="s">
        <v>491</v>
      </c>
      <c r="H348" s="39" t="s">
        <v>81</v>
      </c>
      <c r="I348" s="27"/>
      <c r="J348" s="16"/>
      <c r="K348" s="16"/>
      <c r="L348" s="36">
        <v>0.2</v>
      </c>
      <c r="M348" s="37">
        <f t="shared" si="23"/>
        <v>0.2</v>
      </c>
      <c r="N348" s="18"/>
      <c r="O348" s="19">
        <v>0.1</v>
      </c>
      <c r="P348" s="20">
        <f t="shared" si="24"/>
        <v>0.1</v>
      </c>
    </row>
    <row r="349" spans="1:17" x14ac:dyDescent="0.2">
      <c r="A349" s="10" t="s">
        <v>426</v>
      </c>
      <c r="B349" s="11" t="s">
        <v>439</v>
      </c>
      <c r="C349" s="46" t="s">
        <v>77</v>
      </c>
      <c r="D349" s="47" t="s">
        <v>117</v>
      </c>
      <c r="E349" s="47" t="s">
        <v>76</v>
      </c>
      <c r="F349" s="47" t="s">
        <v>76</v>
      </c>
      <c r="G349" s="48"/>
      <c r="H349" s="49"/>
      <c r="I349" s="50"/>
      <c r="J349" s="51"/>
      <c r="K349" s="51"/>
      <c r="L349" s="51">
        <f>SUM(L324:L348)</f>
        <v>4.7000000000000011</v>
      </c>
      <c r="M349" s="52">
        <f t="shared" si="23"/>
        <v>4.7000000000000011</v>
      </c>
      <c r="N349" s="18"/>
      <c r="O349" s="53">
        <v>4.25</v>
      </c>
      <c r="P349" s="20">
        <f t="shared" si="24"/>
        <v>0.45000000000000107</v>
      </c>
    </row>
    <row r="350" spans="1:17" x14ac:dyDescent="0.2">
      <c r="A350" s="10" t="s">
        <v>426</v>
      </c>
      <c r="B350" s="58" t="s">
        <v>439</v>
      </c>
      <c r="C350" s="59" t="s">
        <v>118</v>
      </c>
      <c r="D350" s="59" t="s">
        <v>76</v>
      </c>
      <c r="E350" s="59" t="s">
        <v>76</v>
      </c>
      <c r="F350" s="59" t="s">
        <v>76</v>
      </c>
      <c r="G350" s="60"/>
      <c r="H350" s="61"/>
      <c r="I350" s="62">
        <f>I323</f>
        <v>0</v>
      </c>
      <c r="J350" s="63">
        <f>J323</f>
        <v>1.95</v>
      </c>
      <c r="K350" s="63">
        <f>K323</f>
        <v>1.5999999999999999</v>
      </c>
      <c r="L350" s="63">
        <f>L349</f>
        <v>4.7000000000000011</v>
      </c>
      <c r="M350" s="64">
        <f t="shared" si="23"/>
        <v>8.25</v>
      </c>
      <c r="N350" s="18"/>
      <c r="O350" s="65">
        <v>7.6749999999999998</v>
      </c>
      <c r="P350" s="20">
        <f t="shared" si="24"/>
        <v>0.57500000000000018</v>
      </c>
    </row>
    <row r="351" spans="1:17" ht="15" x14ac:dyDescent="0.25">
      <c r="A351" s="113" t="s">
        <v>426</v>
      </c>
      <c r="B351" s="114" t="s">
        <v>169</v>
      </c>
      <c r="C351" s="115" t="s">
        <v>76</v>
      </c>
      <c r="D351" s="115" t="s">
        <v>76</v>
      </c>
      <c r="E351" s="115" t="s">
        <v>76</v>
      </c>
      <c r="F351" s="115" t="s">
        <v>76</v>
      </c>
      <c r="G351" s="114"/>
      <c r="H351" s="116"/>
      <c r="I351" s="117">
        <f>SUMIF($C$291:$C$350,"WBS L3 Total",I$291:I$350)</f>
        <v>0.3</v>
      </c>
      <c r="J351" s="118">
        <f>SUMIF($C$291:$C$350,"WBS L3 Total",J$291:J$350)</f>
        <v>2.4</v>
      </c>
      <c r="K351" s="118">
        <f>SUMIF($C$291:$C$350,"WBS L3 Total",K$291:K$350)</f>
        <v>1.7999999999999998</v>
      </c>
      <c r="L351" s="118">
        <f>SUMIF($C$291:$C$350,"WBS L3 Total",L$291:L$350)</f>
        <v>5.4000000000000012</v>
      </c>
      <c r="M351" s="119">
        <f t="shared" si="23"/>
        <v>9.9000000000000021</v>
      </c>
      <c r="N351" s="86"/>
      <c r="O351" s="87">
        <v>9.3249999999999993</v>
      </c>
      <c r="P351" s="20">
        <f t="shared" si="24"/>
        <v>0.57500000000000284</v>
      </c>
    </row>
    <row r="352" spans="1:17" x14ac:dyDescent="0.2">
      <c r="A352" s="10" t="s">
        <v>492</v>
      </c>
      <c r="B352" s="14" t="s">
        <v>493</v>
      </c>
      <c r="C352" s="12" t="s">
        <v>20</v>
      </c>
      <c r="D352" s="12" t="s">
        <v>21</v>
      </c>
      <c r="E352" s="12" t="s">
        <v>52</v>
      </c>
      <c r="F352" s="13" t="s">
        <v>238</v>
      </c>
      <c r="G352" s="14" t="s">
        <v>494</v>
      </c>
      <c r="H352" s="14" t="s">
        <v>42</v>
      </c>
      <c r="I352" s="27"/>
      <c r="J352" s="16">
        <v>0.1</v>
      </c>
      <c r="K352" s="16"/>
      <c r="L352" s="16"/>
      <c r="M352" s="17">
        <f t="shared" si="23"/>
        <v>0.1</v>
      </c>
      <c r="N352" s="18"/>
      <c r="O352" s="19">
        <v>0.35</v>
      </c>
      <c r="P352" s="20">
        <f t="shared" si="24"/>
        <v>-0.24999999999999997</v>
      </c>
    </row>
    <row r="353" spans="1:17" x14ac:dyDescent="0.2">
      <c r="A353" s="10" t="s">
        <v>492</v>
      </c>
      <c r="B353" s="11" t="s">
        <v>493</v>
      </c>
      <c r="C353" s="10" t="s">
        <v>20</v>
      </c>
      <c r="D353" s="10" t="s">
        <v>21</v>
      </c>
      <c r="E353" s="10" t="s">
        <v>52</v>
      </c>
      <c r="F353" s="13" t="s">
        <v>395</v>
      </c>
      <c r="G353" s="14" t="s">
        <v>495</v>
      </c>
      <c r="H353" s="14" t="s">
        <v>42</v>
      </c>
      <c r="I353" s="27"/>
      <c r="J353" s="16">
        <v>0.2</v>
      </c>
      <c r="K353" s="16"/>
      <c r="L353" s="16"/>
      <c r="M353" s="17">
        <f t="shared" si="23"/>
        <v>0.2</v>
      </c>
      <c r="N353" s="18"/>
      <c r="O353" s="19">
        <v>0.2</v>
      </c>
      <c r="P353" s="20">
        <f t="shared" si="24"/>
        <v>0</v>
      </c>
    </row>
    <row r="354" spans="1:17" x14ac:dyDescent="0.2">
      <c r="A354" s="10" t="s">
        <v>492</v>
      </c>
      <c r="B354" s="11" t="s">
        <v>493</v>
      </c>
      <c r="C354" s="10" t="s">
        <v>20</v>
      </c>
      <c r="D354" s="12" t="s">
        <v>244</v>
      </c>
      <c r="E354" s="12" t="s">
        <v>22</v>
      </c>
      <c r="F354" s="13" t="s">
        <v>496</v>
      </c>
      <c r="G354" s="14" t="s">
        <v>497</v>
      </c>
      <c r="H354" s="14" t="s">
        <v>26</v>
      </c>
      <c r="I354" s="27"/>
      <c r="J354" s="16"/>
      <c r="K354" s="16">
        <v>0.15</v>
      </c>
      <c r="L354" s="16"/>
      <c r="M354" s="17">
        <f t="shared" si="23"/>
        <v>0.15</v>
      </c>
      <c r="N354" s="18"/>
      <c r="O354" s="19">
        <v>0.15</v>
      </c>
      <c r="P354" s="20">
        <f t="shared" si="24"/>
        <v>0</v>
      </c>
    </row>
    <row r="355" spans="1:17" x14ac:dyDescent="0.2">
      <c r="A355" s="10" t="s">
        <v>492</v>
      </c>
      <c r="B355" s="11" t="s">
        <v>493</v>
      </c>
      <c r="C355" s="10" t="s">
        <v>20</v>
      </c>
      <c r="D355" s="10" t="s">
        <v>244</v>
      </c>
      <c r="E355" s="10" t="s">
        <v>40</v>
      </c>
      <c r="F355" s="13" t="s">
        <v>498</v>
      </c>
      <c r="G355" s="14" t="s">
        <v>499</v>
      </c>
      <c r="H355" s="14" t="s">
        <v>26</v>
      </c>
      <c r="I355" s="27"/>
      <c r="J355" s="16"/>
      <c r="K355" s="16">
        <v>0.15</v>
      </c>
      <c r="L355" s="16"/>
      <c r="M355" s="17">
        <f t="shared" si="23"/>
        <v>0.15</v>
      </c>
      <c r="N355" s="18"/>
      <c r="O355" s="19">
        <v>0.15</v>
      </c>
      <c r="P355" s="20">
        <f t="shared" si="24"/>
        <v>0</v>
      </c>
    </row>
    <row r="356" spans="1:17" x14ac:dyDescent="0.2">
      <c r="A356" s="10" t="s">
        <v>492</v>
      </c>
      <c r="B356" s="11" t="s">
        <v>493</v>
      </c>
      <c r="C356" s="10" t="s">
        <v>20</v>
      </c>
      <c r="D356" s="12" t="s">
        <v>22</v>
      </c>
      <c r="E356" s="12" t="s">
        <v>52</v>
      </c>
      <c r="F356" s="13" t="s">
        <v>500</v>
      </c>
      <c r="G356" s="14" t="s">
        <v>501</v>
      </c>
      <c r="H356" s="14" t="s">
        <v>42</v>
      </c>
      <c r="I356" s="27"/>
      <c r="J356" s="16">
        <v>0.1</v>
      </c>
      <c r="K356" s="16"/>
      <c r="L356" s="16"/>
      <c r="M356" s="17">
        <f t="shared" si="23"/>
        <v>0.1</v>
      </c>
      <c r="N356" s="18"/>
      <c r="O356" s="19">
        <v>0.3</v>
      </c>
      <c r="P356" s="20">
        <f t="shared" si="24"/>
        <v>-0.19999999999999998</v>
      </c>
    </row>
    <row r="357" spans="1:17" x14ac:dyDescent="0.2">
      <c r="A357" s="10" t="s">
        <v>492</v>
      </c>
      <c r="B357" s="11" t="s">
        <v>493</v>
      </c>
      <c r="C357" s="10" t="s">
        <v>20</v>
      </c>
      <c r="D357" s="10" t="s">
        <v>246</v>
      </c>
      <c r="E357" s="55" t="s">
        <v>143</v>
      </c>
      <c r="F357" s="13" t="s">
        <v>249</v>
      </c>
      <c r="G357" s="14" t="s">
        <v>502</v>
      </c>
      <c r="H357" s="14" t="s">
        <v>42</v>
      </c>
      <c r="I357" s="27"/>
      <c r="J357" s="16">
        <v>0.15</v>
      </c>
      <c r="K357" s="16"/>
      <c r="L357" s="16"/>
      <c r="M357" s="17">
        <f t="shared" si="23"/>
        <v>0.15</v>
      </c>
      <c r="N357" s="18"/>
      <c r="O357" s="19"/>
      <c r="P357" s="20"/>
    </row>
    <row r="358" spans="1:17" x14ac:dyDescent="0.2">
      <c r="A358" s="10" t="s">
        <v>492</v>
      </c>
      <c r="B358" s="11" t="s">
        <v>493</v>
      </c>
      <c r="C358" s="10" t="s">
        <v>20</v>
      </c>
      <c r="D358" s="10" t="s">
        <v>246</v>
      </c>
      <c r="E358" s="38" t="s">
        <v>22</v>
      </c>
      <c r="F358" s="13" t="s">
        <v>500</v>
      </c>
      <c r="G358" s="14" t="s">
        <v>501</v>
      </c>
      <c r="H358" s="14" t="s">
        <v>26</v>
      </c>
      <c r="I358" s="27"/>
      <c r="J358" s="16"/>
      <c r="K358" s="16">
        <v>0.1</v>
      </c>
      <c r="L358" s="16"/>
      <c r="M358" s="17">
        <f t="shared" si="23"/>
        <v>0.1</v>
      </c>
      <c r="N358" s="18"/>
      <c r="O358" s="19"/>
      <c r="P358" s="20"/>
    </row>
    <row r="359" spans="1:17" ht="25.5" x14ac:dyDescent="0.2">
      <c r="A359" s="10" t="s">
        <v>492</v>
      </c>
      <c r="B359" s="11" t="s">
        <v>493</v>
      </c>
      <c r="C359" s="10" t="s">
        <v>20</v>
      </c>
      <c r="D359" s="12" t="s">
        <v>39</v>
      </c>
      <c r="E359" s="12" t="s">
        <v>40</v>
      </c>
      <c r="F359" s="13" t="s">
        <v>43</v>
      </c>
      <c r="G359" s="14" t="s">
        <v>503</v>
      </c>
      <c r="H359" s="14" t="s">
        <v>8</v>
      </c>
      <c r="I359" s="27">
        <v>0.5</v>
      </c>
      <c r="J359" s="16"/>
      <c r="K359" s="16"/>
      <c r="L359" s="16"/>
      <c r="M359" s="17">
        <f t="shared" si="23"/>
        <v>0.5</v>
      </c>
      <c r="N359" s="18"/>
      <c r="O359" s="19">
        <v>0.5</v>
      </c>
      <c r="P359" s="20">
        <f>M359-O359</f>
        <v>0</v>
      </c>
    </row>
    <row r="360" spans="1:17" x14ac:dyDescent="0.2">
      <c r="A360" s="10" t="s">
        <v>492</v>
      </c>
      <c r="B360" s="11" t="s">
        <v>493</v>
      </c>
      <c r="C360" s="10" t="s">
        <v>20</v>
      </c>
      <c r="D360" s="45" t="s">
        <v>46</v>
      </c>
      <c r="E360" s="41" t="s">
        <v>52</v>
      </c>
      <c r="F360" s="13" t="s">
        <v>504</v>
      </c>
      <c r="G360" s="14" t="s">
        <v>505</v>
      </c>
      <c r="H360" s="14" t="s">
        <v>42</v>
      </c>
      <c r="I360" s="27"/>
      <c r="J360" s="16">
        <v>0.1</v>
      </c>
      <c r="K360" s="16"/>
      <c r="L360" s="16"/>
      <c r="M360" s="17">
        <f t="shared" si="23"/>
        <v>0.1</v>
      </c>
      <c r="N360" s="18"/>
      <c r="O360" s="19"/>
      <c r="P360" s="20"/>
    </row>
    <row r="361" spans="1:17" x14ac:dyDescent="0.2">
      <c r="A361" s="10" t="s">
        <v>492</v>
      </c>
      <c r="B361" s="11" t="s">
        <v>493</v>
      </c>
      <c r="C361" s="10" t="s">
        <v>20</v>
      </c>
      <c r="D361" s="10" t="s">
        <v>46</v>
      </c>
      <c r="E361" s="32" t="s">
        <v>52</v>
      </c>
      <c r="F361" s="13" t="s">
        <v>506</v>
      </c>
      <c r="G361" s="14" t="s">
        <v>507</v>
      </c>
      <c r="H361" s="14" t="s">
        <v>42</v>
      </c>
      <c r="I361" s="27"/>
      <c r="J361" s="16">
        <v>0.3</v>
      </c>
      <c r="K361" s="16"/>
      <c r="L361" s="16"/>
      <c r="M361" s="17">
        <f t="shared" si="23"/>
        <v>0.3</v>
      </c>
      <c r="N361" s="18"/>
      <c r="O361" s="19">
        <v>0.3</v>
      </c>
      <c r="P361" s="20">
        <f t="shared" ref="P361:P372" si="25">M361-O361</f>
        <v>0</v>
      </c>
    </row>
    <row r="362" spans="1:17" x14ac:dyDescent="0.2">
      <c r="A362" s="10" t="s">
        <v>492</v>
      </c>
      <c r="B362" s="11" t="s">
        <v>493</v>
      </c>
      <c r="C362" s="10" t="s">
        <v>20</v>
      </c>
      <c r="D362" s="10" t="s">
        <v>46</v>
      </c>
      <c r="E362" s="10" t="s">
        <v>143</v>
      </c>
      <c r="F362" s="13" t="s">
        <v>508</v>
      </c>
      <c r="G362" s="14" t="s">
        <v>509</v>
      </c>
      <c r="H362" s="14" t="s">
        <v>42</v>
      </c>
      <c r="I362" s="27"/>
      <c r="J362" s="16">
        <v>0.3</v>
      </c>
      <c r="K362" s="16"/>
      <c r="L362" s="16"/>
      <c r="M362" s="17">
        <f t="shared" si="23"/>
        <v>0.3</v>
      </c>
      <c r="N362" s="18"/>
      <c r="O362" s="19">
        <v>0.3</v>
      </c>
      <c r="P362" s="20">
        <f t="shared" si="25"/>
        <v>0</v>
      </c>
    </row>
    <row r="363" spans="1:17" x14ac:dyDescent="0.2">
      <c r="A363" s="10" t="s">
        <v>492</v>
      </c>
      <c r="B363" s="11" t="s">
        <v>493</v>
      </c>
      <c r="C363" s="10" t="s">
        <v>20</v>
      </c>
      <c r="D363" s="12" t="s">
        <v>49</v>
      </c>
      <c r="E363" s="12" t="s">
        <v>52</v>
      </c>
      <c r="F363" s="13" t="s">
        <v>510</v>
      </c>
      <c r="G363" s="14" t="s">
        <v>511</v>
      </c>
      <c r="H363" s="14" t="s">
        <v>8</v>
      </c>
      <c r="I363" s="35">
        <v>0</v>
      </c>
      <c r="J363" s="16"/>
      <c r="K363" s="16"/>
      <c r="L363" s="16"/>
      <c r="M363" s="37">
        <f t="shared" si="23"/>
        <v>0</v>
      </c>
      <c r="N363" s="18"/>
      <c r="O363" s="19">
        <v>0.4</v>
      </c>
      <c r="P363" s="20">
        <f t="shared" si="25"/>
        <v>-0.4</v>
      </c>
    </row>
    <row r="364" spans="1:17" x14ac:dyDescent="0.2">
      <c r="A364" s="10" t="s">
        <v>492</v>
      </c>
      <c r="B364" s="11" t="s">
        <v>493</v>
      </c>
      <c r="C364" s="10" t="s">
        <v>20</v>
      </c>
      <c r="D364" s="10" t="s">
        <v>49</v>
      </c>
      <c r="E364" s="10" t="s">
        <v>52</v>
      </c>
      <c r="F364" s="13" t="s">
        <v>53</v>
      </c>
      <c r="G364" s="14" t="s">
        <v>512</v>
      </c>
      <c r="H364" s="14" t="s">
        <v>42</v>
      </c>
      <c r="I364" s="27"/>
      <c r="J364" s="16">
        <v>0.125</v>
      </c>
      <c r="K364" s="16"/>
      <c r="L364" s="16"/>
      <c r="M364" s="17">
        <f t="shared" si="23"/>
        <v>0.125</v>
      </c>
      <c r="N364" s="18"/>
      <c r="O364" s="19">
        <v>0.125</v>
      </c>
      <c r="P364" s="20">
        <f t="shared" si="25"/>
        <v>0</v>
      </c>
    </row>
    <row r="365" spans="1:17" x14ac:dyDescent="0.2">
      <c r="A365" s="10" t="s">
        <v>492</v>
      </c>
      <c r="B365" s="11" t="s">
        <v>493</v>
      </c>
      <c r="C365" s="10" t="s">
        <v>20</v>
      </c>
      <c r="D365" s="10" t="s">
        <v>49</v>
      </c>
      <c r="E365" s="12" t="s">
        <v>143</v>
      </c>
      <c r="F365" s="33" t="s">
        <v>219</v>
      </c>
      <c r="G365" s="14" t="s">
        <v>512</v>
      </c>
      <c r="H365" s="14" t="s">
        <v>42</v>
      </c>
      <c r="I365" s="27"/>
      <c r="J365" s="16">
        <v>0.25</v>
      </c>
      <c r="K365" s="16"/>
      <c r="L365" s="16"/>
      <c r="M365" s="17">
        <f t="shared" si="23"/>
        <v>0.25</v>
      </c>
      <c r="N365" s="18"/>
      <c r="O365" s="19">
        <v>0.25</v>
      </c>
      <c r="P365" s="20">
        <f t="shared" si="25"/>
        <v>0</v>
      </c>
    </row>
    <row r="366" spans="1:17" ht="25.5" x14ac:dyDescent="0.2">
      <c r="A366" s="10" t="s">
        <v>492</v>
      </c>
      <c r="B366" s="11" t="s">
        <v>493</v>
      </c>
      <c r="C366" s="10" t="s">
        <v>20</v>
      </c>
      <c r="D366" s="12" t="s">
        <v>57</v>
      </c>
      <c r="E366" s="12" t="s">
        <v>40</v>
      </c>
      <c r="F366" s="13" t="s">
        <v>513</v>
      </c>
      <c r="G366" s="14" t="s">
        <v>503</v>
      </c>
      <c r="H366" s="14" t="s">
        <v>8</v>
      </c>
      <c r="I366" s="27">
        <v>0.5</v>
      </c>
      <c r="J366" s="16"/>
      <c r="K366" s="16"/>
      <c r="L366" s="16"/>
      <c r="M366" s="17">
        <f t="shared" si="23"/>
        <v>0.5</v>
      </c>
      <c r="N366" s="18" t="s">
        <v>514</v>
      </c>
      <c r="O366" s="19">
        <v>0.2</v>
      </c>
      <c r="P366" s="20">
        <f t="shared" si="25"/>
        <v>0.3</v>
      </c>
    </row>
    <row r="367" spans="1:17" x14ac:dyDescent="0.2">
      <c r="A367" s="10" t="s">
        <v>492</v>
      </c>
      <c r="B367" s="14" t="s">
        <v>493</v>
      </c>
      <c r="C367" s="10" t="s">
        <v>20</v>
      </c>
      <c r="D367" s="10" t="s">
        <v>57</v>
      </c>
      <c r="E367" s="12" t="s">
        <v>40</v>
      </c>
      <c r="F367" s="13" t="s">
        <v>515</v>
      </c>
      <c r="G367" s="14" t="s">
        <v>516</v>
      </c>
      <c r="H367" s="14" t="s">
        <v>8</v>
      </c>
      <c r="I367" s="27">
        <v>0.25</v>
      </c>
      <c r="J367" s="16"/>
      <c r="K367" s="16"/>
      <c r="L367" s="16"/>
      <c r="M367" s="17">
        <f t="shared" si="23"/>
        <v>0.25</v>
      </c>
      <c r="N367" s="18"/>
      <c r="O367" s="19">
        <v>0.2</v>
      </c>
      <c r="P367" s="20">
        <f t="shared" si="25"/>
        <v>4.9999999999999989E-2</v>
      </c>
    </row>
    <row r="368" spans="1:17" ht="25.5" x14ac:dyDescent="0.2">
      <c r="A368" s="10" t="s">
        <v>492</v>
      </c>
      <c r="B368" s="11" t="s">
        <v>493</v>
      </c>
      <c r="C368" s="10" t="s">
        <v>20</v>
      </c>
      <c r="D368" s="10" t="s">
        <v>57</v>
      </c>
      <c r="E368" s="12" t="s">
        <v>52</v>
      </c>
      <c r="F368" s="13" t="s">
        <v>517</v>
      </c>
      <c r="G368" s="14" t="s">
        <v>518</v>
      </c>
      <c r="H368" s="14" t="s">
        <v>42</v>
      </c>
      <c r="I368" s="27"/>
      <c r="J368" s="16">
        <v>0.25</v>
      </c>
      <c r="K368" s="16"/>
      <c r="L368" s="16"/>
      <c r="M368" s="17">
        <f t="shared" si="23"/>
        <v>0.25</v>
      </c>
      <c r="N368" s="18"/>
      <c r="O368" s="19">
        <v>0.1</v>
      </c>
      <c r="P368" s="20">
        <f t="shared" si="25"/>
        <v>0.15</v>
      </c>
      <c r="Q368" s="120" t="s">
        <v>432</v>
      </c>
    </row>
    <row r="369" spans="1:17" x14ac:dyDescent="0.2">
      <c r="A369" s="10" t="s">
        <v>492</v>
      </c>
      <c r="B369" s="11" t="s">
        <v>493</v>
      </c>
      <c r="C369" s="10" t="s">
        <v>20</v>
      </c>
      <c r="D369" s="10" t="s">
        <v>57</v>
      </c>
      <c r="E369" s="12" t="s">
        <v>143</v>
      </c>
      <c r="F369" s="13" t="s">
        <v>519</v>
      </c>
      <c r="G369" s="14" t="s">
        <v>520</v>
      </c>
      <c r="H369" s="14" t="s">
        <v>42</v>
      </c>
      <c r="I369" s="27"/>
      <c r="J369" s="16">
        <v>0.2</v>
      </c>
      <c r="K369" s="16"/>
      <c r="L369" s="16"/>
      <c r="M369" s="17">
        <f t="shared" si="23"/>
        <v>0.2</v>
      </c>
      <c r="N369" s="18"/>
      <c r="O369" s="19">
        <v>0.2</v>
      </c>
      <c r="P369" s="20">
        <f t="shared" si="25"/>
        <v>0</v>
      </c>
    </row>
    <row r="370" spans="1:17" ht="51" x14ac:dyDescent="0.2">
      <c r="A370" s="10" t="s">
        <v>492</v>
      </c>
      <c r="B370" s="11" t="s">
        <v>493</v>
      </c>
      <c r="C370" s="10" t="s">
        <v>20</v>
      </c>
      <c r="D370" s="10" t="s">
        <v>57</v>
      </c>
      <c r="E370" s="12" t="s">
        <v>342</v>
      </c>
      <c r="F370" s="13" t="s">
        <v>343</v>
      </c>
      <c r="G370" s="34" t="s">
        <v>521</v>
      </c>
      <c r="H370" s="14" t="s">
        <v>8</v>
      </c>
      <c r="I370" s="27">
        <v>0.2</v>
      </c>
      <c r="J370" s="16"/>
      <c r="K370" s="16"/>
      <c r="L370" s="16"/>
      <c r="M370" s="17">
        <f t="shared" si="23"/>
        <v>0.2</v>
      </c>
      <c r="N370" s="18"/>
      <c r="O370" s="19">
        <v>0.2</v>
      </c>
      <c r="P370" s="20">
        <f t="shared" si="25"/>
        <v>0</v>
      </c>
    </row>
    <row r="371" spans="1:17" x14ac:dyDescent="0.2">
      <c r="A371" s="10" t="s">
        <v>492</v>
      </c>
      <c r="B371" s="11" t="s">
        <v>493</v>
      </c>
      <c r="C371" s="46" t="s">
        <v>20</v>
      </c>
      <c r="D371" s="47" t="s">
        <v>75</v>
      </c>
      <c r="E371" s="47" t="s">
        <v>76</v>
      </c>
      <c r="F371" s="47" t="s">
        <v>76</v>
      </c>
      <c r="G371" s="48"/>
      <c r="H371" s="49"/>
      <c r="I371" s="50">
        <f>SUM(I352:I370)</f>
        <v>1.45</v>
      </c>
      <c r="J371" s="51">
        <f>SUM(J352:J370)</f>
        <v>2.0750000000000002</v>
      </c>
      <c r="K371" s="51">
        <f>SUM(K352:K370)</f>
        <v>0.4</v>
      </c>
      <c r="L371" s="51"/>
      <c r="M371" s="52">
        <f t="shared" si="23"/>
        <v>3.9250000000000003</v>
      </c>
      <c r="N371" s="18"/>
      <c r="O371" s="53">
        <v>4.7250000000000014</v>
      </c>
      <c r="P371" s="20">
        <f t="shared" si="25"/>
        <v>-0.80000000000000115</v>
      </c>
    </row>
    <row r="372" spans="1:17" x14ac:dyDescent="0.2">
      <c r="A372" s="10" t="s">
        <v>492</v>
      </c>
      <c r="B372" s="11" t="s">
        <v>493</v>
      </c>
      <c r="C372" s="12" t="s">
        <v>77</v>
      </c>
      <c r="D372" s="12" t="s">
        <v>268</v>
      </c>
      <c r="E372" s="12" t="s">
        <v>143</v>
      </c>
      <c r="F372" s="13" t="s">
        <v>522</v>
      </c>
      <c r="G372" s="14" t="s">
        <v>523</v>
      </c>
      <c r="H372" s="39" t="s">
        <v>81</v>
      </c>
      <c r="I372" s="27"/>
      <c r="J372" s="16"/>
      <c r="K372" s="16"/>
      <c r="L372" s="16">
        <v>0.2</v>
      </c>
      <c r="M372" s="17">
        <f t="shared" si="23"/>
        <v>0.2</v>
      </c>
      <c r="N372" s="18"/>
      <c r="O372" s="19">
        <v>0.2</v>
      </c>
      <c r="P372" s="20">
        <f t="shared" si="25"/>
        <v>0</v>
      </c>
    </row>
    <row r="373" spans="1:17" x14ac:dyDescent="0.2">
      <c r="A373" s="10" t="s">
        <v>492</v>
      </c>
      <c r="B373" s="11" t="s">
        <v>493</v>
      </c>
      <c r="C373" s="10" t="s">
        <v>77</v>
      </c>
      <c r="D373" s="10" t="s">
        <v>91</v>
      </c>
      <c r="E373" s="10" t="s">
        <v>22</v>
      </c>
      <c r="F373" s="13" t="s">
        <v>93</v>
      </c>
      <c r="G373" s="14" t="s">
        <v>524</v>
      </c>
      <c r="H373" s="39" t="s">
        <v>81</v>
      </c>
      <c r="I373" s="27"/>
      <c r="J373" s="16"/>
      <c r="K373" s="16"/>
      <c r="L373" s="16">
        <v>0.1</v>
      </c>
      <c r="M373" s="17">
        <f t="shared" si="23"/>
        <v>0.1</v>
      </c>
      <c r="N373" s="18"/>
      <c r="O373" s="19"/>
      <c r="P373" s="20"/>
    </row>
    <row r="374" spans="1:17" x14ac:dyDescent="0.2">
      <c r="A374" s="10" t="s">
        <v>492</v>
      </c>
      <c r="B374" s="11" t="s">
        <v>493</v>
      </c>
      <c r="C374" s="10" t="s">
        <v>77</v>
      </c>
      <c r="D374" s="10" t="s">
        <v>91</v>
      </c>
      <c r="E374" s="10" t="s">
        <v>143</v>
      </c>
      <c r="F374" s="13" t="s">
        <v>525</v>
      </c>
      <c r="G374" s="14" t="s">
        <v>526</v>
      </c>
      <c r="H374" s="39" t="s">
        <v>81</v>
      </c>
      <c r="I374" s="27"/>
      <c r="J374" s="16"/>
      <c r="K374" s="16"/>
      <c r="L374" s="16">
        <v>0.15</v>
      </c>
      <c r="M374" s="17">
        <f t="shared" si="23"/>
        <v>0.15</v>
      </c>
      <c r="N374" s="18"/>
      <c r="O374" s="19">
        <v>0.1</v>
      </c>
      <c r="P374" s="20">
        <f>M374-O374</f>
        <v>4.9999999999999989E-2</v>
      </c>
    </row>
    <row r="375" spans="1:17" x14ac:dyDescent="0.2">
      <c r="A375" s="10" t="s">
        <v>492</v>
      </c>
      <c r="B375" s="11" t="s">
        <v>493</v>
      </c>
      <c r="C375" s="10" t="s">
        <v>77</v>
      </c>
      <c r="D375" s="12" t="s">
        <v>281</v>
      </c>
      <c r="E375" s="12" t="s">
        <v>22</v>
      </c>
      <c r="F375" s="13" t="s">
        <v>282</v>
      </c>
      <c r="G375" s="14" t="s">
        <v>527</v>
      </c>
      <c r="H375" s="39" t="s">
        <v>81</v>
      </c>
      <c r="I375" s="27"/>
      <c r="J375" s="16"/>
      <c r="K375" s="16"/>
      <c r="L375" s="16">
        <v>0.1</v>
      </c>
      <c r="M375" s="17">
        <f t="shared" si="23"/>
        <v>0.1</v>
      </c>
      <c r="N375" s="18"/>
      <c r="O375" s="19">
        <v>0.1</v>
      </c>
      <c r="P375" s="20">
        <f>M375-O375</f>
        <v>0</v>
      </c>
    </row>
    <row r="376" spans="1:17" ht="25.5" x14ac:dyDescent="0.2">
      <c r="A376" s="10" t="s">
        <v>492</v>
      </c>
      <c r="B376" s="11" t="s">
        <v>493</v>
      </c>
      <c r="C376" s="10" t="s">
        <v>77</v>
      </c>
      <c r="D376" s="10" t="s">
        <v>149</v>
      </c>
      <c r="E376" s="12" t="s">
        <v>143</v>
      </c>
      <c r="F376" s="13" t="s">
        <v>151</v>
      </c>
      <c r="G376" s="14" t="s">
        <v>528</v>
      </c>
      <c r="H376" s="39" t="s">
        <v>81</v>
      </c>
      <c r="I376" s="27"/>
      <c r="J376" s="16"/>
      <c r="K376" s="16"/>
      <c r="L376" s="16">
        <v>0.4</v>
      </c>
      <c r="M376" s="17">
        <f t="shared" si="23"/>
        <v>0.4</v>
      </c>
      <c r="N376" s="18"/>
      <c r="O376" s="19">
        <v>0.4</v>
      </c>
      <c r="P376" s="20">
        <f>M376-O376</f>
        <v>0</v>
      </c>
    </row>
    <row r="377" spans="1:17" ht="25.5" x14ac:dyDescent="0.2">
      <c r="A377" s="10" t="s">
        <v>492</v>
      </c>
      <c r="B377" s="11" t="s">
        <v>493</v>
      </c>
      <c r="C377" s="10" t="s">
        <v>77</v>
      </c>
      <c r="D377" s="12" t="s">
        <v>115</v>
      </c>
      <c r="E377" s="12" t="s">
        <v>22</v>
      </c>
      <c r="F377" s="13" t="s">
        <v>116</v>
      </c>
      <c r="G377" s="39" t="s">
        <v>529</v>
      </c>
      <c r="H377" s="39" t="s">
        <v>81</v>
      </c>
      <c r="I377" s="27"/>
      <c r="J377" s="16"/>
      <c r="K377" s="16"/>
      <c r="L377" s="16">
        <v>0.1</v>
      </c>
      <c r="M377" s="17">
        <f t="shared" si="23"/>
        <v>0.1</v>
      </c>
      <c r="N377" s="18"/>
      <c r="O377" s="19">
        <v>0.1</v>
      </c>
      <c r="P377" s="20">
        <f>M377-O377</f>
        <v>0</v>
      </c>
      <c r="Q377" s="9"/>
    </row>
    <row r="378" spans="1:17" x14ac:dyDescent="0.2">
      <c r="A378" s="10" t="s">
        <v>492</v>
      </c>
      <c r="B378" s="11" t="s">
        <v>493</v>
      </c>
      <c r="C378" s="10" t="s">
        <v>77</v>
      </c>
      <c r="D378" s="12" t="s">
        <v>115</v>
      </c>
      <c r="E378" s="12" t="s">
        <v>143</v>
      </c>
      <c r="F378" s="13" t="s">
        <v>530</v>
      </c>
      <c r="G378" s="14" t="s">
        <v>531</v>
      </c>
      <c r="H378" s="39" t="s">
        <v>81</v>
      </c>
      <c r="I378" s="27"/>
      <c r="J378" s="16"/>
      <c r="K378" s="16"/>
      <c r="L378" s="16">
        <v>0.1</v>
      </c>
      <c r="M378" s="17">
        <f t="shared" si="23"/>
        <v>0.1</v>
      </c>
      <c r="N378" s="18"/>
      <c r="O378" s="19"/>
      <c r="P378" s="20"/>
    </row>
    <row r="379" spans="1:17" x14ac:dyDescent="0.2">
      <c r="A379" s="30" t="s">
        <v>492</v>
      </c>
      <c r="B379" s="31" t="s">
        <v>493</v>
      </c>
      <c r="C379" s="10" t="s">
        <v>77</v>
      </c>
      <c r="D379" s="12" t="s">
        <v>189</v>
      </c>
      <c r="E379" s="12" t="s">
        <v>22</v>
      </c>
      <c r="F379" s="13" t="s">
        <v>532</v>
      </c>
      <c r="G379" s="34" t="s">
        <v>533</v>
      </c>
      <c r="H379" s="39" t="s">
        <v>81</v>
      </c>
      <c r="I379" s="27"/>
      <c r="J379" s="16"/>
      <c r="K379" s="16"/>
      <c r="L379" s="36">
        <v>0.05</v>
      </c>
      <c r="M379" s="37">
        <f t="shared" si="23"/>
        <v>0.05</v>
      </c>
      <c r="N379" s="18"/>
      <c r="O379" s="19">
        <v>0.25</v>
      </c>
      <c r="P379" s="20">
        <f>M379-O379</f>
        <v>-0.2</v>
      </c>
    </row>
    <row r="380" spans="1:17" s="77" customFormat="1" ht="25.5" x14ac:dyDescent="0.2">
      <c r="A380" s="10" t="s">
        <v>492</v>
      </c>
      <c r="B380" s="11" t="s">
        <v>493</v>
      </c>
      <c r="C380" s="10" t="s">
        <v>77</v>
      </c>
      <c r="D380" s="10" t="s">
        <v>109</v>
      </c>
      <c r="E380" s="12" t="s">
        <v>143</v>
      </c>
      <c r="F380" s="13" t="s">
        <v>418</v>
      </c>
      <c r="G380" s="14" t="s">
        <v>534</v>
      </c>
      <c r="H380" s="39" t="s">
        <v>81</v>
      </c>
      <c r="I380" s="27"/>
      <c r="J380" s="16"/>
      <c r="K380" s="16"/>
      <c r="L380" s="16">
        <v>0.1</v>
      </c>
      <c r="M380" s="17">
        <f t="shared" si="23"/>
        <v>0.1</v>
      </c>
      <c r="O380" s="109">
        <v>0.25</v>
      </c>
      <c r="P380" s="110">
        <f>M380-O380</f>
        <v>-0.15</v>
      </c>
    </row>
    <row r="381" spans="1:17" s="77" customFormat="1" ht="38.25" x14ac:dyDescent="0.2">
      <c r="A381" s="10" t="s">
        <v>492</v>
      </c>
      <c r="B381" s="11" t="s">
        <v>493</v>
      </c>
      <c r="C381" s="10" t="s">
        <v>77</v>
      </c>
      <c r="D381" s="10" t="s">
        <v>109</v>
      </c>
      <c r="E381" s="12" t="s">
        <v>143</v>
      </c>
      <c r="F381" s="13" t="s">
        <v>481</v>
      </c>
      <c r="G381" s="34" t="s">
        <v>535</v>
      </c>
      <c r="H381" s="39" t="s">
        <v>81</v>
      </c>
      <c r="I381" s="27"/>
      <c r="J381" s="16"/>
      <c r="K381" s="16"/>
      <c r="L381" s="16">
        <v>0.1</v>
      </c>
      <c r="M381" s="17">
        <f t="shared" si="23"/>
        <v>0.1</v>
      </c>
      <c r="O381" s="109">
        <v>0.25</v>
      </c>
      <c r="P381" s="110">
        <f>M381-O381</f>
        <v>-0.15</v>
      </c>
    </row>
    <row r="382" spans="1:17" x14ac:dyDescent="0.2">
      <c r="A382" s="10" t="s">
        <v>492</v>
      </c>
      <c r="B382" s="11" t="s">
        <v>493</v>
      </c>
      <c r="C382" s="10" t="s">
        <v>77</v>
      </c>
      <c r="D382" s="66" t="s">
        <v>270</v>
      </c>
      <c r="E382" s="43" t="s">
        <v>22</v>
      </c>
      <c r="F382" s="100" t="s">
        <v>331</v>
      </c>
      <c r="G382" s="101" t="s">
        <v>536</v>
      </c>
      <c r="H382" s="39" t="s">
        <v>81</v>
      </c>
      <c r="I382" s="27"/>
      <c r="J382" s="16"/>
      <c r="K382" s="16"/>
      <c r="L382" s="16">
        <v>0.2</v>
      </c>
      <c r="M382" s="17">
        <f t="shared" si="23"/>
        <v>0.2</v>
      </c>
      <c r="N382" s="18"/>
      <c r="O382" s="19"/>
      <c r="P382" s="20"/>
    </row>
    <row r="383" spans="1:17" x14ac:dyDescent="0.2">
      <c r="A383" s="10" t="s">
        <v>492</v>
      </c>
      <c r="B383" s="11" t="s">
        <v>493</v>
      </c>
      <c r="C383" s="10" t="s">
        <v>77</v>
      </c>
      <c r="D383" s="55" t="s">
        <v>270</v>
      </c>
      <c r="E383" s="43" t="s">
        <v>52</v>
      </c>
      <c r="F383" s="100" t="s">
        <v>271</v>
      </c>
      <c r="G383" s="101" t="s">
        <v>536</v>
      </c>
      <c r="H383" s="39" t="s">
        <v>81</v>
      </c>
      <c r="I383" s="27"/>
      <c r="J383" s="16"/>
      <c r="K383" s="16"/>
      <c r="L383" s="16">
        <v>0.3</v>
      </c>
      <c r="M383" s="17">
        <f t="shared" si="23"/>
        <v>0.3</v>
      </c>
      <c r="N383" s="18"/>
      <c r="O383" s="19"/>
      <c r="P383" s="20"/>
    </row>
    <row r="384" spans="1:17" x14ac:dyDescent="0.2">
      <c r="A384" s="10" t="s">
        <v>492</v>
      </c>
      <c r="B384" s="11" t="s">
        <v>493</v>
      </c>
      <c r="C384" s="46" t="s">
        <v>77</v>
      </c>
      <c r="D384" s="47" t="s">
        <v>117</v>
      </c>
      <c r="E384" s="47" t="s">
        <v>76</v>
      </c>
      <c r="F384" s="47" t="s">
        <v>76</v>
      </c>
      <c r="G384" s="48"/>
      <c r="H384" s="49"/>
      <c r="I384" s="50"/>
      <c r="J384" s="51"/>
      <c r="K384" s="51"/>
      <c r="L384" s="51">
        <f>SUM(L372:L383)</f>
        <v>1.9000000000000004</v>
      </c>
      <c r="M384" s="52">
        <f t="shared" si="23"/>
        <v>1.9000000000000004</v>
      </c>
      <c r="N384" s="18"/>
      <c r="O384" s="53">
        <v>1.35</v>
      </c>
      <c r="P384" s="20">
        <f>M384-O384</f>
        <v>0.55000000000000027</v>
      </c>
    </row>
    <row r="385" spans="1:16" x14ac:dyDescent="0.2">
      <c r="A385" s="10" t="s">
        <v>492</v>
      </c>
      <c r="B385" s="58" t="s">
        <v>493</v>
      </c>
      <c r="C385" s="59" t="s">
        <v>118</v>
      </c>
      <c r="D385" s="59" t="s">
        <v>76</v>
      </c>
      <c r="E385" s="59" t="s">
        <v>76</v>
      </c>
      <c r="F385" s="59" t="s">
        <v>76</v>
      </c>
      <c r="G385" s="60"/>
      <c r="H385" s="61"/>
      <c r="I385" s="62">
        <f>I371</f>
        <v>1.45</v>
      </c>
      <c r="J385" s="63">
        <f>J371</f>
        <v>2.0750000000000002</v>
      </c>
      <c r="K385" s="63">
        <f>K371</f>
        <v>0.4</v>
      </c>
      <c r="L385" s="63">
        <f>L384</f>
        <v>1.9000000000000004</v>
      </c>
      <c r="M385" s="64">
        <f t="shared" si="23"/>
        <v>5.8250000000000011</v>
      </c>
      <c r="N385" s="18"/>
      <c r="O385" s="65">
        <v>6.0750000000000011</v>
      </c>
      <c r="P385" s="20">
        <f>M385-O385</f>
        <v>-0.25</v>
      </c>
    </row>
    <row r="386" spans="1:16" ht="25.5" x14ac:dyDescent="0.2">
      <c r="A386" s="10" t="s">
        <v>492</v>
      </c>
      <c r="B386" s="11" t="s">
        <v>537</v>
      </c>
      <c r="C386" s="12" t="s">
        <v>20</v>
      </c>
      <c r="D386" s="40" t="s">
        <v>21</v>
      </c>
      <c r="E386" s="12" t="s">
        <v>143</v>
      </c>
      <c r="F386" s="13" t="s">
        <v>538</v>
      </c>
      <c r="G386" s="14" t="s">
        <v>539</v>
      </c>
      <c r="H386" s="14" t="s">
        <v>42</v>
      </c>
      <c r="I386" s="27"/>
      <c r="J386" s="16">
        <v>0.3</v>
      </c>
      <c r="K386" s="16"/>
      <c r="L386" s="16"/>
      <c r="M386" s="17">
        <f t="shared" si="23"/>
        <v>0.3</v>
      </c>
      <c r="N386" s="18"/>
      <c r="O386" s="19">
        <v>0.25</v>
      </c>
      <c r="P386" s="20">
        <f>M386-O386</f>
        <v>4.9999999999999989E-2</v>
      </c>
    </row>
    <row r="387" spans="1:16" ht="25.5" x14ac:dyDescent="0.2">
      <c r="A387" s="10" t="s">
        <v>492</v>
      </c>
      <c r="B387" s="11" t="s">
        <v>537</v>
      </c>
      <c r="C387" s="38" t="s">
        <v>20</v>
      </c>
      <c r="D387" s="41" t="s">
        <v>21</v>
      </c>
      <c r="E387" s="12" t="s">
        <v>143</v>
      </c>
      <c r="F387" s="13" t="s">
        <v>540</v>
      </c>
      <c r="G387" s="34" t="s">
        <v>541</v>
      </c>
      <c r="H387" s="14" t="s">
        <v>42</v>
      </c>
      <c r="I387" s="27"/>
      <c r="J387" s="36">
        <v>0.5</v>
      </c>
      <c r="K387" s="36"/>
      <c r="L387" s="36"/>
      <c r="M387" s="37">
        <f t="shared" si="23"/>
        <v>0.5</v>
      </c>
      <c r="N387" s="18"/>
      <c r="O387" s="19"/>
      <c r="P387" s="20"/>
    </row>
    <row r="388" spans="1:16" ht="25.5" x14ac:dyDescent="0.2">
      <c r="A388" s="10" t="s">
        <v>492</v>
      </c>
      <c r="B388" s="11" t="s">
        <v>537</v>
      </c>
      <c r="C388" s="10" t="s">
        <v>20</v>
      </c>
      <c r="D388" s="12" t="s">
        <v>33</v>
      </c>
      <c r="E388" s="12" t="s">
        <v>52</v>
      </c>
      <c r="F388" s="33" t="s">
        <v>367</v>
      </c>
      <c r="G388" s="14" t="s">
        <v>542</v>
      </c>
      <c r="H388" s="14" t="s">
        <v>42</v>
      </c>
      <c r="I388" s="27"/>
      <c r="J388" s="36">
        <v>0.1</v>
      </c>
      <c r="K388" s="36"/>
      <c r="L388" s="36"/>
      <c r="M388" s="37">
        <f t="shared" si="23"/>
        <v>0.1</v>
      </c>
      <c r="N388" s="18"/>
      <c r="O388" s="19">
        <v>0.12</v>
      </c>
      <c r="P388" s="20">
        <f t="shared" ref="P388:P393" si="26">M388-O388</f>
        <v>-1.999999999999999E-2</v>
      </c>
    </row>
    <row r="389" spans="1:16" ht="25.5" x14ac:dyDescent="0.2">
      <c r="A389" s="10" t="s">
        <v>492</v>
      </c>
      <c r="B389" s="11" t="s">
        <v>537</v>
      </c>
      <c r="C389" s="12" t="s">
        <v>20</v>
      </c>
      <c r="D389" s="12" t="s">
        <v>33</v>
      </c>
      <c r="E389" s="12" t="s">
        <v>52</v>
      </c>
      <c r="F389" s="39" t="s">
        <v>242</v>
      </c>
      <c r="G389" s="14" t="s">
        <v>543</v>
      </c>
      <c r="H389" s="34" t="s">
        <v>42</v>
      </c>
      <c r="I389" s="27"/>
      <c r="J389" s="16">
        <v>0.1</v>
      </c>
      <c r="K389" s="16"/>
      <c r="L389" s="16"/>
      <c r="M389" s="17">
        <f t="shared" si="23"/>
        <v>0.1</v>
      </c>
      <c r="N389" s="18"/>
      <c r="O389" s="19">
        <v>0.25</v>
      </c>
      <c r="P389" s="20">
        <f t="shared" si="26"/>
        <v>-0.15</v>
      </c>
    </row>
    <row r="390" spans="1:16" ht="25.5" x14ac:dyDescent="0.2">
      <c r="A390" s="10" t="s">
        <v>492</v>
      </c>
      <c r="B390" s="11" t="s">
        <v>537</v>
      </c>
      <c r="C390" s="12" t="s">
        <v>20</v>
      </c>
      <c r="D390" s="12" t="s">
        <v>33</v>
      </c>
      <c r="E390" s="12" t="s">
        <v>52</v>
      </c>
      <c r="F390" s="39" t="s">
        <v>544</v>
      </c>
      <c r="G390" s="14" t="s">
        <v>545</v>
      </c>
      <c r="H390" s="34" t="s">
        <v>26</v>
      </c>
      <c r="I390" s="27"/>
      <c r="J390" s="16"/>
      <c r="K390" s="16">
        <v>0.5</v>
      </c>
      <c r="L390" s="16"/>
      <c r="M390" s="17">
        <f t="shared" ref="M390:M453" si="27">SUM(I390:L390)</f>
        <v>0.5</v>
      </c>
      <c r="N390" s="18"/>
      <c r="O390" s="19">
        <v>0.25</v>
      </c>
      <c r="P390" s="20">
        <f t="shared" si="26"/>
        <v>0.25</v>
      </c>
    </row>
    <row r="391" spans="1:16" ht="25.5" x14ac:dyDescent="0.2">
      <c r="A391" s="10" t="s">
        <v>492</v>
      </c>
      <c r="B391" s="11" t="s">
        <v>537</v>
      </c>
      <c r="C391" s="10" t="s">
        <v>20</v>
      </c>
      <c r="D391" s="10" t="s">
        <v>33</v>
      </c>
      <c r="E391" s="12" t="s">
        <v>143</v>
      </c>
      <c r="F391" s="13" t="s">
        <v>243</v>
      </c>
      <c r="G391" s="14" t="s">
        <v>546</v>
      </c>
      <c r="H391" s="14" t="s">
        <v>42</v>
      </c>
      <c r="I391" s="27"/>
      <c r="J391" s="16">
        <v>0.5</v>
      </c>
      <c r="K391" s="16"/>
      <c r="L391" s="16"/>
      <c r="M391" s="17">
        <f t="shared" si="27"/>
        <v>0.5</v>
      </c>
      <c r="N391" s="18"/>
      <c r="O391" s="19">
        <v>0.25</v>
      </c>
      <c r="P391" s="20">
        <f t="shared" si="26"/>
        <v>0.25</v>
      </c>
    </row>
    <row r="392" spans="1:16" ht="25.5" x14ac:dyDescent="0.2">
      <c r="A392" s="10" t="s">
        <v>492</v>
      </c>
      <c r="B392" s="11" t="s">
        <v>537</v>
      </c>
      <c r="C392" s="10" t="s">
        <v>20</v>
      </c>
      <c r="D392" s="12" t="s">
        <v>244</v>
      </c>
      <c r="E392" s="12" t="s">
        <v>22</v>
      </c>
      <c r="F392" s="13" t="s">
        <v>496</v>
      </c>
      <c r="G392" s="14" t="s">
        <v>547</v>
      </c>
      <c r="H392" s="14" t="s">
        <v>26</v>
      </c>
      <c r="I392" s="27"/>
      <c r="J392" s="16"/>
      <c r="K392" s="16">
        <v>0.15</v>
      </c>
      <c r="L392" s="16"/>
      <c r="M392" s="17">
        <f t="shared" si="27"/>
        <v>0.15</v>
      </c>
      <c r="N392" s="18"/>
      <c r="O392" s="19">
        <v>0.15</v>
      </c>
      <c r="P392" s="20">
        <f t="shared" si="26"/>
        <v>0</v>
      </c>
    </row>
    <row r="393" spans="1:16" ht="25.5" x14ac:dyDescent="0.2">
      <c r="A393" s="10" t="s">
        <v>492</v>
      </c>
      <c r="B393" s="11" t="s">
        <v>537</v>
      </c>
      <c r="C393" s="10" t="s">
        <v>20</v>
      </c>
      <c r="D393" s="121" t="s">
        <v>244</v>
      </c>
      <c r="E393" s="10" t="s">
        <v>40</v>
      </c>
      <c r="F393" s="13" t="s">
        <v>498</v>
      </c>
      <c r="G393" s="14" t="s">
        <v>547</v>
      </c>
      <c r="H393" s="14" t="s">
        <v>26</v>
      </c>
      <c r="I393" s="27"/>
      <c r="J393" s="16"/>
      <c r="K393" s="16">
        <v>0.15</v>
      </c>
      <c r="L393" s="16"/>
      <c r="M393" s="17">
        <f t="shared" si="27"/>
        <v>0.15</v>
      </c>
      <c r="N393" s="18"/>
      <c r="O393" s="19">
        <v>0.15</v>
      </c>
      <c r="P393" s="20">
        <f t="shared" si="26"/>
        <v>0</v>
      </c>
    </row>
    <row r="394" spans="1:16" ht="25.5" x14ac:dyDescent="0.2">
      <c r="A394" s="10" t="s">
        <v>492</v>
      </c>
      <c r="B394" s="11" t="s">
        <v>537</v>
      </c>
      <c r="C394" s="10" t="s">
        <v>20</v>
      </c>
      <c r="D394" s="66" t="s">
        <v>246</v>
      </c>
      <c r="E394" s="43" t="s">
        <v>22</v>
      </c>
      <c r="F394" s="13" t="s">
        <v>500</v>
      </c>
      <c r="G394" s="14" t="s">
        <v>548</v>
      </c>
      <c r="H394" s="14" t="s">
        <v>26</v>
      </c>
      <c r="I394" s="27"/>
      <c r="J394" s="16"/>
      <c r="K394" s="16">
        <v>0.1</v>
      </c>
      <c r="L394" s="16"/>
      <c r="M394" s="17">
        <f t="shared" si="27"/>
        <v>0.1</v>
      </c>
      <c r="N394" s="18"/>
      <c r="O394" s="19"/>
      <c r="P394" s="20"/>
    </row>
    <row r="395" spans="1:16" ht="25.5" x14ac:dyDescent="0.2">
      <c r="A395" s="10" t="s">
        <v>492</v>
      </c>
      <c r="B395" s="11" t="s">
        <v>537</v>
      </c>
      <c r="C395" s="10" t="s">
        <v>20</v>
      </c>
      <c r="D395" s="45" t="s">
        <v>246</v>
      </c>
      <c r="E395" s="40" t="s">
        <v>143</v>
      </c>
      <c r="F395" s="13" t="s">
        <v>247</v>
      </c>
      <c r="G395" s="14" t="s">
        <v>549</v>
      </c>
      <c r="H395" s="14" t="s">
        <v>42</v>
      </c>
      <c r="I395" s="27"/>
      <c r="J395" s="16">
        <v>0.1</v>
      </c>
      <c r="K395" s="16"/>
      <c r="L395" s="16"/>
      <c r="M395" s="17">
        <f t="shared" si="27"/>
        <v>0.1</v>
      </c>
      <c r="N395" s="18"/>
      <c r="O395" s="19">
        <v>0.1</v>
      </c>
      <c r="P395" s="20">
        <f>M395-O395</f>
        <v>0</v>
      </c>
    </row>
    <row r="396" spans="1:16" ht="25.5" x14ac:dyDescent="0.2">
      <c r="A396" s="10" t="s">
        <v>492</v>
      </c>
      <c r="B396" s="11" t="s">
        <v>537</v>
      </c>
      <c r="C396" s="10" t="s">
        <v>20</v>
      </c>
      <c r="D396" s="43" t="s">
        <v>46</v>
      </c>
      <c r="E396" s="12" t="s">
        <v>52</v>
      </c>
      <c r="F396" s="13" t="s">
        <v>504</v>
      </c>
      <c r="G396" s="14" t="s">
        <v>550</v>
      </c>
      <c r="H396" s="14" t="s">
        <v>42</v>
      </c>
      <c r="I396" s="27"/>
      <c r="J396" s="16">
        <v>0.25</v>
      </c>
      <c r="K396" s="16"/>
      <c r="L396" s="16"/>
      <c r="M396" s="17">
        <f t="shared" si="27"/>
        <v>0.25</v>
      </c>
      <c r="N396" s="18"/>
      <c r="O396" s="19"/>
      <c r="P396" s="20"/>
    </row>
    <row r="397" spans="1:16" ht="25.5" x14ac:dyDescent="0.2">
      <c r="A397" s="10" t="s">
        <v>492</v>
      </c>
      <c r="B397" s="11" t="s">
        <v>537</v>
      </c>
      <c r="C397" s="10" t="s">
        <v>20</v>
      </c>
      <c r="D397" s="12" t="s">
        <v>250</v>
      </c>
      <c r="E397" s="12" t="s">
        <v>22</v>
      </c>
      <c r="F397" s="13" t="s">
        <v>251</v>
      </c>
      <c r="G397" s="14" t="s">
        <v>551</v>
      </c>
      <c r="H397" s="14" t="s">
        <v>26</v>
      </c>
      <c r="I397" s="27"/>
      <c r="J397" s="16"/>
      <c r="K397" s="16">
        <v>0.3</v>
      </c>
      <c r="L397" s="16"/>
      <c r="M397" s="17">
        <f t="shared" si="27"/>
        <v>0.3</v>
      </c>
      <c r="N397" s="18"/>
      <c r="O397" s="19">
        <v>0.3</v>
      </c>
      <c r="P397" s="20">
        <f>M397-O397</f>
        <v>0</v>
      </c>
    </row>
    <row r="398" spans="1:16" ht="25.5" x14ac:dyDescent="0.2">
      <c r="A398" s="10" t="s">
        <v>492</v>
      </c>
      <c r="B398" s="11" t="s">
        <v>537</v>
      </c>
      <c r="C398" s="10" t="s">
        <v>20</v>
      </c>
      <c r="D398" s="12" t="s">
        <v>49</v>
      </c>
      <c r="E398" s="12" t="s">
        <v>52</v>
      </c>
      <c r="F398" s="13" t="s">
        <v>53</v>
      </c>
      <c r="G398" s="14" t="s">
        <v>552</v>
      </c>
      <c r="H398" s="14" t="s">
        <v>42</v>
      </c>
      <c r="I398" s="27"/>
      <c r="J398" s="16">
        <v>0.125</v>
      </c>
      <c r="K398" s="16"/>
      <c r="L398" s="16"/>
      <c r="M398" s="17">
        <f t="shared" si="27"/>
        <v>0.125</v>
      </c>
      <c r="N398" s="18"/>
      <c r="O398" s="19">
        <v>0.125</v>
      </c>
      <c r="P398" s="20">
        <f>M398-O398</f>
        <v>0</v>
      </c>
    </row>
    <row r="399" spans="1:16" ht="25.5" x14ac:dyDescent="0.2">
      <c r="A399" s="10" t="s">
        <v>492</v>
      </c>
      <c r="B399" s="11" t="s">
        <v>537</v>
      </c>
      <c r="C399" s="10" t="s">
        <v>20</v>
      </c>
      <c r="D399" s="10" t="s">
        <v>49</v>
      </c>
      <c r="E399" s="12" t="s">
        <v>143</v>
      </c>
      <c r="F399" s="33" t="s">
        <v>219</v>
      </c>
      <c r="G399" s="14" t="s">
        <v>547</v>
      </c>
      <c r="H399" s="14" t="s">
        <v>42</v>
      </c>
      <c r="I399" s="27"/>
      <c r="J399" s="16">
        <v>0.25</v>
      </c>
      <c r="K399" s="16"/>
      <c r="L399" s="16"/>
      <c r="M399" s="17">
        <f t="shared" si="27"/>
        <v>0.25</v>
      </c>
      <c r="N399" s="18"/>
      <c r="O399" s="19">
        <v>0.25</v>
      </c>
      <c r="P399" s="20">
        <f>M399-O399</f>
        <v>0</v>
      </c>
    </row>
    <row r="400" spans="1:16" ht="25.5" x14ac:dyDescent="0.2">
      <c r="A400" s="10" t="s">
        <v>492</v>
      </c>
      <c r="B400" s="11" t="s">
        <v>537</v>
      </c>
      <c r="C400" s="10" t="s">
        <v>20</v>
      </c>
      <c r="D400" s="66" t="s">
        <v>54</v>
      </c>
      <c r="E400" s="66" t="s">
        <v>52</v>
      </c>
      <c r="F400" s="13" t="s">
        <v>449</v>
      </c>
      <c r="G400" s="14" t="s">
        <v>553</v>
      </c>
      <c r="H400" s="39" t="s">
        <v>42</v>
      </c>
      <c r="I400" s="27"/>
      <c r="J400" s="16">
        <v>0.1</v>
      </c>
      <c r="K400" s="16"/>
      <c r="L400" s="16"/>
      <c r="M400" s="17">
        <f t="shared" si="27"/>
        <v>0.1</v>
      </c>
      <c r="N400" s="18"/>
      <c r="O400" s="19"/>
      <c r="P400" s="20"/>
    </row>
    <row r="401" spans="1:16" ht="25.5" x14ac:dyDescent="0.2">
      <c r="A401" s="10" t="s">
        <v>492</v>
      </c>
      <c r="B401" s="11" t="s">
        <v>537</v>
      </c>
      <c r="C401" s="10" t="s">
        <v>20</v>
      </c>
      <c r="D401" s="91" t="s">
        <v>54</v>
      </c>
      <c r="E401" s="55" t="s">
        <v>52</v>
      </c>
      <c r="F401" s="13" t="s">
        <v>449</v>
      </c>
      <c r="G401" s="14" t="s">
        <v>554</v>
      </c>
      <c r="H401" s="39" t="s">
        <v>42</v>
      </c>
      <c r="I401" s="27"/>
      <c r="J401" s="16">
        <v>0.1</v>
      </c>
      <c r="K401" s="16"/>
      <c r="L401" s="16"/>
      <c r="M401" s="17">
        <f t="shared" si="27"/>
        <v>0.1</v>
      </c>
      <c r="N401" s="18"/>
      <c r="O401" s="19"/>
      <c r="P401" s="20"/>
    </row>
    <row r="402" spans="1:16" ht="25.5" x14ac:dyDescent="0.2">
      <c r="A402" s="10" t="s">
        <v>492</v>
      </c>
      <c r="B402" s="11" t="s">
        <v>537</v>
      </c>
      <c r="C402" s="10" t="s">
        <v>20</v>
      </c>
      <c r="D402" s="10" t="s">
        <v>54</v>
      </c>
      <c r="E402" s="38" t="s">
        <v>143</v>
      </c>
      <c r="F402" s="13" t="s">
        <v>236</v>
      </c>
      <c r="G402" s="14" t="s">
        <v>555</v>
      </c>
      <c r="H402" s="39" t="s">
        <v>42</v>
      </c>
      <c r="I402" s="27"/>
      <c r="J402" s="16">
        <v>0.1</v>
      </c>
      <c r="K402" s="16"/>
      <c r="L402" s="16"/>
      <c r="M402" s="17">
        <f t="shared" si="27"/>
        <v>0.1</v>
      </c>
      <c r="N402" s="18"/>
      <c r="O402" s="19"/>
      <c r="P402" s="20"/>
    </row>
    <row r="403" spans="1:16" ht="25.5" x14ac:dyDescent="0.2">
      <c r="A403" s="10" t="s">
        <v>492</v>
      </c>
      <c r="B403" s="11" t="s">
        <v>537</v>
      </c>
      <c r="C403" s="10" t="s">
        <v>20</v>
      </c>
      <c r="D403" s="10" t="s">
        <v>54</v>
      </c>
      <c r="E403" s="55" t="s">
        <v>143</v>
      </c>
      <c r="F403" s="13" t="s">
        <v>236</v>
      </c>
      <c r="G403" s="14" t="s">
        <v>556</v>
      </c>
      <c r="H403" s="39" t="s">
        <v>42</v>
      </c>
      <c r="I403" s="27"/>
      <c r="J403" s="16">
        <v>0.1</v>
      </c>
      <c r="K403" s="16"/>
      <c r="L403" s="16"/>
      <c r="M403" s="17">
        <f t="shared" si="27"/>
        <v>0.1</v>
      </c>
      <c r="N403" s="18"/>
      <c r="O403" s="19"/>
      <c r="P403" s="20"/>
    </row>
    <row r="404" spans="1:16" ht="25.5" x14ac:dyDescent="0.2">
      <c r="A404" s="10" t="s">
        <v>492</v>
      </c>
      <c r="B404" s="11" t="s">
        <v>537</v>
      </c>
      <c r="C404" s="10" t="s">
        <v>20</v>
      </c>
      <c r="D404" s="12" t="s">
        <v>57</v>
      </c>
      <c r="E404" s="12" t="s">
        <v>40</v>
      </c>
      <c r="F404" s="13" t="s">
        <v>513</v>
      </c>
      <c r="G404" s="14" t="s">
        <v>557</v>
      </c>
      <c r="H404" s="14" t="s">
        <v>42</v>
      </c>
      <c r="I404" s="27"/>
      <c r="J404" s="16">
        <v>0.15</v>
      </c>
      <c r="K404" s="16"/>
      <c r="L404" s="16"/>
      <c r="M404" s="17">
        <f t="shared" si="27"/>
        <v>0.15</v>
      </c>
      <c r="N404" s="18"/>
      <c r="O404" s="19">
        <v>0.4</v>
      </c>
      <c r="P404" s="20">
        <f t="shared" ref="P404:P410" si="28">M404-O404</f>
        <v>-0.25</v>
      </c>
    </row>
    <row r="405" spans="1:16" ht="25.5" x14ac:dyDescent="0.2">
      <c r="A405" s="10" t="s">
        <v>492</v>
      </c>
      <c r="B405" s="11" t="s">
        <v>537</v>
      </c>
      <c r="C405" s="10" t="s">
        <v>20</v>
      </c>
      <c r="D405" s="12" t="s">
        <v>57</v>
      </c>
      <c r="E405" s="12" t="s">
        <v>52</v>
      </c>
      <c r="F405" s="13" t="s">
        <v>455</v>
      </c>
      <c r="G405" s="14" t="s">
        <v>558</v>
      </c>
      <c r="H405" s="14" t="s">
        <v>42</v>
      </c>
      <c r="I405" s="27"/>
      <c r="J405" s="16">
        <v>0.15</v>
      </c>
      <c r="K405" s="16"/>
      <c r="L405" s="16"/>
      <c r="M405" s="17">
        <f t="shared" si="27"/>
        <v>0.15</v>
      </c>
      <c r="N405" s="18"/>
      <c r="O405" s="19">
        <v>0.15</v>
      </c>
      <c r="P405" s="20">
        <f t="shared" si="28"/>
        <v>0</v>
      </c>
    </row>
    <row r="406" spans="1:16" ht="25.5" x14ac:dyDescent="0.2">
      <c r="A406" s="10" t="s">
        <v>492</v>
      </c>
      <c r="B406" s="11" t="s">
        <v>537</v>
      </c>
      <c r="C406" s="10" t="s">
        <v>20</v>
      </c>
      <c r="D406" s="10" t="s">
        <v>57</v>
      </c>
      <c r="E406" s="12" t="s">
        <v>143</v>
      </c>
      <c r="F406" s="13" t="s">
        <v>559</v>
      </c>
      <c r="G406" s="14" t="s">
        <v>560</v>
      </c>
      <c r="H406" s="14" t="s">
        <v>42</v>
      </c>
      <c r="I406" s="27"/>
      <c r="J406" s="16">
        <v>0.15</v>
      </c>
      <c r="K406" s="16"/>
      <c r="L406" s="16"/>
      <c r="M406" s="17">
        <f t="shared" si="27"/>
        <v>0.15</v>
      </c>
      <c r="N406" s="18"/>
      <c r="O406" s="19">
        <v>0.15</v>
      </c>
      <c r="P406" s="20">
        <f t="shared" si="28"/>
        <v>0</v>
      </c>
    </row>
    <row r="407" spans="1:16" ht="25.5" x14ac:dyDescent="0.2">
      <c r="A407" s="10" t="s">
        <v>492</v>
      </c>
      <c r="B407" s="11" t="s">
        <v>537</v>
      </c>
      <c r="C407" s="10" t="s">
        <v>20</v>
      </c>
      <c r="D407" s="10" t="s">
        <v>57</v>
      </c>
      <c r="E407" s="10" t="s">
        <v>143</v>
      </c>
      <c r="F407" s="13" t="s">
        <v>308</v>
      </c>
      <c r="G407" s="14" t="s">
        <v>561</v>
      </c>
      <c r="H407" s="14" t="s">
        <v>42</v>
      </c>
      <c r="I407" s="27"/>
      <c r="J407" s="16">
        <v>0.1</v>
      </c>
      <c r="K407" s="16"/>
      <c r="L407" s="16"/>
      <c r="M407" s="17">
        <f t="shared" si="27"/>
        <v>0.1</v>
      </c>
      <c r="N407" s="18"/>
      <c r="O407" s="19">
        <v>0.2</v>
      </c>
      <c r="P407" s="20">
        <f t="shared" si="28"/>
        <v>-0.1</v>
      </c>
    </row>
    <row r="408" spans="1:16" ht="25.5" x14ac:dyDescent="0.2">
      <c r="A408" s="10" t="s">
        <v>492</v>
      </c>
      <c r="B408" s="106" t="s">
        <v>537</v>
      </c>
      <c r="C408" s="10" t="s">
        <v>20</v>
      </c>
      <c r="D408" s="10" t="s">
        <v>57</v>
      </c>
      <c r="E408" s="12" t="s">
        <v>143</v>
      </c>
      <c r="F408" s="13" t="s">
        <v>313</v>
      </c>
      <c r="G408" s="14" t="s">
        <v>562</v>
      </c>
      <c r="H408" s="14" t="s">
        <v>42</v>
      </c>
      <c r="I408" s="27"/>
      <c r="J408" s="16">
        <v>0.3</v>
      </c>
      <c r="K408" s="16"/>
      <c r="L408" s="16"/>
      <c r="M408" s="17">
        <f t="shared" si="27"/>
        <v>0.3</v>
      </c>
      <c r="N408" s="18"/>
      <c r="O408" s="19">
        <v>0.15</v>
      </c>
      <c r="P408" s="20">
        <f t="shared" si="28"/>
        <v>0.15</v>
      </c>
    </row>
    <row r="409" spans="1:16" ht="25.5" x14ac:dyDescent="0.2">
      <c r="A409" s="10" t="s">
        <v>492</v>
      </c>
      <c r="B409" s="11" t="s">
        <v>537</v>
      </c>
      <c r="C409" s="10" t="s">
        <v>20</v>
      </c>
      <c r="D409" s="10" t="s">
        <v>57</v>
      </c>
      <c r="E409" s="10" t="s">
        <v>52</v>
      </c>
      <c r="F409" s="13" t="s">
        <v>351</v>
      </c>
      <c r="G409" s="14" t="s">
        <v>563</v>
      </c>
      <c r="H409" s="14" t="s">
        <v>42</v>
      </c>
      <c r="I409" s="27"/>
      <c r="J409" s="16">
        <v>0.3</v>
      </c>
      <c r="K409" s="16"/>
      <c r="L409" s="16"/>
      <c r="M409" s="17">
        <f t="shared" si="27"/>
        <v>0.3</v>
      </c>
      <c r="N409" s="18"/>
      <c r="O409" s="19">
        <v>0.15</v>
      </c>
      <c r="P409" s="20">
        <f t="shared" si="28"/>
        <v>0.15</v>
      </c>
    </row>
    <row r="410" spans="1:16" ht="25.5" x14ac:dyDescent="0.2">
      <c r="A410" s="10" t="s">
        <v>492</v>
      </c>
      <c r="B410" s="11" t="s">
        <v>537</v>
      </c>
      <c r="C410" s="10" t="s">
        <v>20</v>
      </c>
      <c r="D410" s="12" t="s">
        <v>28</v>
      </c>
      <c r="E410" s="12" t="s">
        <v>22</v>
      </c>
      <c r="F410" s="122" t="s">
        <v>29</v>
      </c>
      <c r="G410" s="101" t="s">
        <v>564</v>
      </c>
      <c r="H410" s="14" t="s">
        <v>26</v>
      </c>
      <c r="I410" s="123"/>
      <c r="J410" s="124"/>
      <c r="K410" s="124">
        <v>0.1</v>
      </c>
      <c r="L410" s="124"/>
      <c r="M410" s="125">
        <f t="shared" si="27"/>
        <v>0.1</v>
      </c>
      <c r="N410" s="18"/>
      <c r="O410" s="19">
        <v>0.1</v>
      </c>
      <c r="P410" s="20">
        <f t="shared" si="28"/>
        <v>0</v>
      </c>
    </row>
    <row r="411" spans="1:16" ht="25.5" x14ac:dyDescent="0.2">
      <c r="A411" s="10" t="s">
        <v>492</v>
      </c>
      <c r="B411" s="11" t="s">
        <v>537</v>
      </c>
      <c r="C411" s="10" t="s">
        <v>20</v>
      </c>
      <c r="D411" s="12" t="s">
        <v>28</v>
      </c>
      <c r="E411" s="12" t="s">
        <v>22</v>
      </c>
      <c r="F411" s="75" t="s">
        <v>452</v>
      </c>
      <c r="G411" s="56" t="s">
        <v>565</v>
      </c>
      <c r="H411" s="39" t="s">
        <v>26</v>
      </c>
      <c r="I411" s="23"/>
      <c r="J411" s="126"/>
      <c r="K411" s="126">
        <v>0.1</v>
      </c>
      <c r="L411" s="126"/>
      <c r="M411" s="25">
        <f t="shared" si="27"/>
        <v>0.1</v>
      </c>
      <c r="N411" s="18"/>
      <c r="O411" s="19"/>
      <c r="P411" s="20"/>
    </row>
    <row r="412" spans="1:16" ht="25.5" x14ac:dyDescent="0.2">
      <c r="A412" s="10" t="s">
        <v>492</v>
      </c>
      <c r="B412" s="11" t="s">
        <v>537</v>
      </c>
      <c r="C412" s="46" t="s">
        <v>20</v>
      </c>
      <c r="D412" s="47" t="s">
        <v>75</v>
      </c>
      <c r="E412" s="47" t="s">
        <v>76</v>
      </c>
      <c r="F412" s="47" t="s">
        <v>76</v>
      </c>
      <c r="G412" s="48"/>
      <c r="H412" s="49"/>
      <c r="I412" s="51">
        <f>SUM(I386:I411)</f>
        <v>0</v>
      </c>
      <c r="J412" s="51">
        <f>SUM(J386:J411)</f>
        <v>3.7749999999999999</v>
      </c>
      <c r="K412" s="51">
        <f>SUM(K386:K411)</f>
        <v>1.4000000000000001</v>
      </c>
      <c r="L412" s="51"/>
      <c r="M412" s="52">
        <f t="shared" si="27"/>
        <v>5.1749999999999998</v>
      </c>
      <c r="N412" s="18"/>
      <c r="O412" s="53">
        <v>2.8249999999999997</v>
      </c>
      <c r="P412" s="20">
        <f t="shared" ref="P412:P420" si="29">M412-O412</f>
        <v>2.35</v>
      </c>
    </row>
    <row r="413" spans="1:16" ht="25.5" x14ac:dyDescent="0.2">
      <c r="A413" s="10" t="s">
        <v>492</v>
      </c>
      <c r="B413" s="11" t="s">
        <v>537</v>
      </c>
      <c r="C413" s="12" t="s">
        <v>77</v>
      </c>
      <c r="D413" s="12" t="s">
        <v>566</v>
      </c>
      <c r="E413" s="12" t="s">
        <v>22</v>
      </c>
      <c r="F413" s="13" t="s">
        <v>567</v>
      </c>
      <c r="G413" s="14" t="s">
        <v>568</v>
      </c>
      <c r="H413" s="39" t="s">
        <v>81</v>
      </c>
      <c r="I413" s="27"/>
      <c r="J413" s="16"/>
      <c r="K413" s="16"/>
      <c r="L413" s="16">
        <v>0.4</v>
      </c>
      <c r="M413" s="17">
        <f t="shared" si="27"/>
        <v>0.4</v>
      </c>
      <c r="N413" s="18"/>
      <c r="O413" s="19">
        <v>0.2</v>
      </c>
      <c r="P413" s="20">
        <f t="shared" si="29"/>
        <v>0.2</v>
      </c>
    </row>
    <row r="414" spans="1:16" ht="25.5" x14ac:dyDescent="0.2">
      <c r="A414" s="10" t="s">
        <v>492</v>
      </c>
      <c r="B414" s="11" t="s">
        <v>537</v>
      </c>
      <c r="C414" s="12" t="s">
        <v>77</v>
      </c>
      <c r="D414" s="12" t="s">
        <v>566</v>
      </c>
      <c r="E414" s="32" t="s">
        <v>52</v>
      </c>
      <c r="F414" s="33" t="s">
        <v>569</v>
      </c>
      <c r="G414" s="34" t="s">
        <v>568</v>
      </c>
      <c r="H414" s="39" t="s">
        <v>81</v>
      </c>
      <c r="I414" s="27"/>
      <c r="J414" s="16"/>
      <c r="K414" s="16"/>
      <c r="L414" s="36">
        <v>1</v>
      </c>
      <c r="M414" s="37">
        <f t="shared" si="27"/>
        <v>1</v>
      </c>
      <c r="N414" s="18"/>
      <c r="O414" s="19"/>
      <c r="P414" s="20"/>
    </row>
    <row r="415" spans="1:16" ht="25.5" x14ac:dyDescent="0.2">
      <c r="A415" s="10" t="s">
        <v>492</v>
      </c>
      <c r="B415" s="11" t="s">
        <v>537</v>
      </c>
      <c r="C415" s="12" t="s">
        <v>77</v>
      </c>
      <c r="D415" s="12" t="s">
        <v>566</v>
      </c>
      <c r="E415" s="12" t="s">
        <v>143</v>
      </c>
      <c r="F415" s="13" t="s">
        <v>570</v>
      </c>
      <c r="G415" s="14" t="s">
        <v>568</v>
      </c>
      <c r="H415" s="39" t="s">
        <v>81</v>
      </c>
      <c r="I415" s="27"/>
      <c r="J415" s="16"/>
      <c r="K415" s="16"/>
      <c r="L415" s="16">
        <v>0.5</v>
      </c>
      <c r="M415" s="17">
        <f t="shared" si="27"/>
        <v>0.5</v>
      </c>
      <c r="N415" s="18"/>
      <c r="O415" s="19">
        <v>0.2</v>
      </c>
      <c r="P415" s="20">
        <f t="shared" si="29"/>
        <v>0.3</v>
      </c>
    </row>
    <row r="416" spans="1:16" ht="25.5" x14ac:dyDescent="0.2">
      <c r="A416" s="10" t="s">
        <v>492</v>
      </c>
      <c r="B416" s="11" t="s">
        <v>537</v>
      </c>
      <c r="C416" s="12" t="s">
        <v>77</v>
      </c>
      <c r="D416" s="12" t="s">
        <v>264</v>
      </c>
      <c r="E416" s="12" t="s">
        <v>22</v>
      </c>
      <c r="F416" s="13" t="s">
        <v>571</v>
      </c>
      <c r="G416" s="14" t="s">
        <v>572</v>
      </c>
      <c r="H416" s="39" t="s">
        <v>81</v>
      </c>
      <c r="I416" s="27"/>
      <c r="J416" s="16"/>
      <c r="K416" s="16"/>
      <c r="L416" s="16">
        <v>0.2</v>
      </c>
      <c r="M416" s="17">
        <f t="shared" si="27"/>
        <v>0.2</v>
      </c>
      <c r="N416" s="18"/>
      <c r="O416" s="19">
        <v>0.2</v>
      </c>
      <c r="P416" s="20">
        <f t="shared" si="29"/>
        <v>0</v>
      </c>
    </row>
    <row r="417" spans="1:16" ht="51" x14ac:dyDescent="0.2">
      <c r="A417" s="10" t="s">
        <v>492</v>
      </c>
      <c r="B417" s="11" t="s">
        <v>537</v>
      </c>
      <c r="C417" s="10" t="s">
        <v>77</v>
      </c>
      <c r="D417" s="10" t="s">
        <v>264</v>
      </c>
      <c r="E417" s="12" t="s">
        <v>40</v>
      </c>
      <c r="F417" s="13" t="s">
        <v>573</v>
      </c>
      <c r="G417" s="14" t="s">
        <v>574</v>
      </c>
      <c r="H417" s="39" t="s">
        <v>81</v>
      </c>
      <c r="I417" s="27"/>
      <c r="J417" s="16"/>
      <c r="K417" s="16"/>
      <c r="L417" s="16">
        <v>0.2</v>
      </c>
      <c r="M417" s="17">
        <f t="shared" si="27"/>
        <v>0.2</v>
      </c>
      <c r="N417" s="18"/>
      <c r="O417" s="19">
        <v>0.2</v>
      </c>
      <c r="P417" s="20">
        <f t="shared" si="29"/>
        <v>0</v>
      </c>
    </row>
    <row r="418" spans="1:16" ht="51" x14ac:dyDescent="0.2">
      <c r="A418" s="10" t="s">
        <v>492</v>
      </c>
      <c r="B418" s="11" t="s">
        <v>537</v>
      </c>
      <c r="C418" s="10" t="s">
        <v>77</v>
      </c>
      <c r="D418" s="127" t="s">
        <v>264</v>
      </c>
      <c r="E418" s="78" t="s">
        <v>143</v>
      </c>
      <c r="F418" s="128" t="s">
        <v>265</v>
      </c>
      <c r="G418" s="14" t="s">
        <v>575</v>
      </c>
      <c r="H418" s="39" t="s">
        <v>81</v>
      </c>
      <c r="I418" s="27"/>
      <c r="J418" s="16"/>
      <c r="K418" s="16"/>
      <c r="L418" s="16">
        <v>0.2</v>
      </c>
      <c r="M418" s="17">
        <f t="shared" si="27"/>
        <v>0.2</v>
      </c>
      <c r="N418" s="18"/>
      <c r="O418" s="19">
        <v>0.2</v>
      </c>
      <c r="P418" s="20">
        <f t="shared" si="29"/>
        <v>0</v>
      </c>
    </row>
    <row r="419" spans="1:16" ht="22.5" customHeight="1" x14ac:dyDescent="0.2">
      <c r="A419" s="10" t="s">
        <v>492</v>
      </c>
      <c r="B419" s="106" t="s">
        <v>537</v>
      </c>
      <c r="C419" s="10" t="s">
        <v>77</v>
      </c>
      <c r="D419" s="38" t="s">
        <v>82</v>
      </c>
      <c r="E419" s="38" t="s">
        <v>143</v>
      </c>
      <c r="F419" s="75" t="s">
        <v>364</v>
      </c>
      <c r="G419" s="14" t="s">
        <v>576</v>
      </c>
      <c r="H419" s="39" t="s">
        <v>81</v>
      </c>
      <c r="I419" s="27"/>
      <c r="J419" s="16"/>
      <c r="K419" s="16"/>
      <c r="L419" s="16">
        <v>0.1</v>
      </c>
      <c r="M419" s="17">
        <f t="shared" si="27"/>
        <v>0.1</v>
      </c>
      <c r="N419" s="18"/>
      <c r="O419" s="19">
        <v>0.1</v>
      </c>
      <c r="P419" s="20">
        <f t="shared" si="29"/>
        <v>0</v>
      </c>
    </row>
    <row r="420" spans="1:16" ht="22.5" customHeight="1" x14ac:dyDescent="0.2">
      <c r="A420" s="10" t="s">
        <v>492</v>
      </c>
      <c r="B420" s="11" t="s">
        <v>537</v>
      </c>
      <c r="C420" s="10" t="s">
        <v>77</v>
      </c>
      <c r="D420" s="66" t="s">
        <v>100</v>
      </c>
      <c r="E420" s="66" t="s">
        <v>40</v>
      </c>
      <c r="F420" s="13" t="s">
        <v>355</v>
      </c>
      <c r="G420" s="39" t="s">
        <v>577</v>
      </c>
      <c r="H420" s="39" t="s">
        <v>81</v>
      </c>
      <c r="I420" s="27"/>
      <c r="J420" s="16"/>
      <c r="K420" s="16"/>
      <c r="L420" s="16">
        <v>0.2</v>
      </c>
      <c r="M420" s="17">
        <f t="shared" si="27"/>
        <v>0.2</v>
      </c>
      <c r="N420" s="18"/>
      <c r="O420" s="19">
        <v>0.15</v>
      </c>
      <c r="P420" s="20">
        <f t="shared" si="29"/>
        <v>5.0000000000000017E-2</v>
      </c>
    </row>
    <row r="421" spans="1:16" ht="22.5" customHeight="1" x14ac:dyDescent="0.2">
      <c r="A421" s="10" t="s">
        <v>492</v>
      </c>
      <c r="B421" s="11" t="s">
        <v>537</v>
      </c>
      <c r="C421" s="10" t="s">
        <v>77</v>
      </c>
      <c r="D421" s="98" t="s">
        <v>109</v>
      </c>
      <c r="E421" s="92" t="s">
        <v>143</v>
      </c>
      <c r="F421" s="13" t="s">
        <v>416</v>
      </c>
      <c r="G421" s="34" t="s">
        <v>578</v>
      </c>
      <c r="H421" s="39" t="s">
        <v>81</v>
      </c>
      <c r="I421" s="27"/>
      <c r="J421" s="16"/>
      <c r="K421" s="16"/>
      <c r="L421" s="16">
        <v>0.2</v>
      </c>
      <c r="M421" s="17">
        <f t="shared" si="27"/>
        <v>0.2</v>
      </c>
      <c r="N421" s="18"/>
      <c r="O421" s="19"/>
      <c r="P421" s="20"/>
    </row>
    <row r="422" spans="1:16" ht="25.5" x14ac:dyDescent="0.2">
      <c r="A422" s="10" t="s">
        <v>492</v>
      </c>
      <c r="B422" s="11" t="s">
        <v>537</v>
      </c>
      <c r="C422" s="10" t="s">
        <v>77</v>
      </c>
      <c r="D422" s="10" t="s">
        <v>109</v>
      </c>
      <c r="E422" s="12" t="s">
        <v>143</v>
      </c>
      <c r="F422" s="13" t="s">
        <v>579</v>
      </c>
      <c r="G422" s="34" t="s">
        <v>580</v>
      </c>
      <c r="H422" s="39" t="s">
        <v>81</v>
      </c>
      <c r="I422" s="27"/>
      <c r="J422" s="16"/>
      <c r="K422" s="16"/>
      <c r="L422" s="16">
        <v>0.1</v>
      </c>
      <c r="M422" s="17">
        <f t="shared" si="27"/>
        <v>0.1</v>
      </c>
      <c r="N422" s="18"/>
      <c r="O422" s="19"/>
      <c r="P422" s="20"/>
    </row>
    <row r="423" spans="1:16" ht="25.5" x14ac:dyDescent="0.2">
      <c r="A423" s="10" t="s">
        <v>492</v>
      </c>
      <c r="B423" s="11" t="s">
        <v>537</v>
      </c>
      <c r="C423" s="10" t="s">
        <v>77</v>
      </c>
      <c r="D423" s="10" t="s">
        <v>109</v>
      </c>
      <c r="E423" s="12" t="s">
        <v>143</v>
      </c>
      <c r="F423" s="33" t="s">
        <v>579</v>
      </c>
      <c r="G423" s="34" t="s">
        <v>581</v>
      </c>
      <c r="H423" s="39" t="s">
        <v>81</v>
      </c>
      <c r="I423" s="27"/>
      <c r="J423" s="16"/>
      <c r="K423" s="16"/>
      <c r="L423" s="36">
        <v>0.2</v>
      </c>
      <c r="M423" s="37">
        <f t="shared" si="27"/>
        <v>0.2</v>
      </c>
      <c r="N423" s="18"/>
      <c r="O423" s="19"/>
      <c r="P423" s="20"/>
    </row>
    <row r="424" spans="1:16" ht="22.5" customHeight="1" x14ac:dyDescent="0.2">
      <c r="A424" s="10" t="s">
        <v>492</v>
      </c>
      <c r="B424" s="11" t="s">
        <v>537</v>
      </c>
      <c r="C424" s="10" t="s">
        <v>77</v>
      </c>
      <c r="D424" s="12" t="s">
        <v>91</v>
      </c>
      <c r="E424" s="12" t="s">
        <v>143</v>
      </c>
      <c r="F424" s="13" t="s">
        <v>525</v>
      </c>
      <c r="G424" s="14" t="s">
        <v>558</v>
      </c>
      <c r="H424" s="39" t="s">
        <v>81</v>
      </c>
      <c r="I424" s="27"/>
      <c r="J424" s="16"/>
      <c r="K424" s="16"/>
      <c r="L424" s="16">
        <v>0.1</v>
      </c>
      <c r="M424" s="17">
        <f t="shared" si="27"/>
        <v>0.1</v>
      </c>
      <c r="N424" s="18"/>
      <c r="O424" s="19">
        <v>0.15</v>
      </c>
      <c r="P424" s="20">
        <f>M424-O424</f>
        <v>-4.9999999999999989E-2</v>
      </c>
    </row>
    <row r="425" spans="1:16" ht="22.5" customHeight="1" x14ac:dyDescent="0.2">
      <c r="A425" s="10" t="s">
        <v>492</v>
      </c>
      <c r="B425" s="11" t="s">
        <v>537</v>
      </c>
      <c r="C425" s="10" t="s">
        <v>77</v>
      </c>
      <c r="D425" s="12" t="s">
        <v>91</v>
      </c>
      <c r="E425" s="12" t="s">
        <v>143</v>
      </c>
      <c r="F425" s="13" t="s">
        <v>582</v>
      </c>
      <c r="G425" s="14" t="s">
        <v>583</v>
      </c>
      <c r="H425" s="39" t="s">
        <v>81</v>
      </c>
      <c r="I425" s="27"/>
      <c r="J425" s="16"/>
      <c r="K425" s="16"/>
      <c r="L425" s="16">
        <v>0.2</v>
      </c>
      <c r="M425" s="17">
        <f t="shared" si="27"/>
        <v>0.2</v>
      </c>
      <c r="N425" s="18"/>
      <c r="O425" s="19"/>
      <c r="P425" s="20"/>
    </row>
    <row r="426" spans="1:16" ht="25.5" x14ac:dyDescent="0.2">
      <c r="A426" s="10" t="s">
        <v>492</v>
      </c>
      <c r="B426" s="11" t="s">
        <v>537</v>
      </c>
      <c r="C426" s="10" t="s">
        <v>77</v>
      </c>
      <c r="D426" s="12" t="s">
        <v>105</v>
      </c>
      <c r="E426" s="12" t="s">
        <v>22</v>
      </c>
      <c r="F426" s="13" t="s">
        <v>584</v>
      </c>
      <c r="G426" s="14" t="s">
        <v>585</v>
      </c>
      <c r="H426" s="39" t="s">
        <v>81</v>
      </c>
      <c r="I426" s="27"/>
      <c r="J426" s="16"/>
      <c r="K426" s="16"/>
      <c r="L426" s="16">
        <v>0.25</v>
      </c>
      <c r="M426" s="17">
        <f t="shared" si="27"/>
        <v>0.25</v>
      </c>
      <c r="N426" s="18"/>
      <c r="O426" s="19">
        <v>0.25</v>
      </c>
      <c r="P426" s="20">
        <f>M426-O426</f>
        <v>0</v>
      </c>
    </row>
    <row r="427" spans="1:16" ht="25.5" x14ac:dyDescent="0.2">
      <c r="A427" s="10" t="s">
        <v>492</v>
      </c>
      <c r="B427" s="11" t="s">
        <v>537</v>
      </c>
      <c r="C427" s="10" t="s">
        <v>77</v>
      </c>
      <c r="D427" s="10" t="s">
        <v>105</v>
      </c>
      <c r="E427" s="10" t="s">
        <v>52</v>
      </c>
      <c r="F427" s="33" t="s">
        <v>586</v>
      </c>
      <c r="G427" s="14" t="s">
        <v>587</v>
      </c>
      <c r="H427" s="39" t="s">
        <v>81</v>
      </c>
      <c r="I427" s="27"/>
      <c r="J427" s="16"/>
      <c r="K427" s="16"/>
      <c r="L427" s="36">
        <v>0.25</v>
      </c>
      <c r="M427" s="37">
        <f t="shared" si="27"/>
        <v>0.25</v>
      </c>
      <c r="N427" s="18"/>
      <c r="O427" s="19">
        <v>0.125</v>
      </c>
      <c r="P427" s="20">
        <f>M427-O427</f>
        <v>0.125</v>
      </c>
    </row>
    <row r="428" spans="1:16" ht="25.5" x14ac:dyDescent="0.2">
      <c r="A428" s="10" t="s">
        <v>492</v>
      </c>
      <c r="B428" s="11" t="s">
        <v>537</v>
      </c>
      <c r="C428" s="10" t="s">
        <v>77</v>
      </c>
      <c r="D428" s="10" t="s">
        <v>105</v>
      </c>
      <c r="E428" s="10" t="s">
        <v>143</v>
      </c>
      <c r="F428" s="33" t="s">
        <v>588</v>
      </c>
      <c r="G428" s="14" t="s">
        <v>587</v>
      </c>
      <c r="H428" s="39" t="s">
        <v>81</v>
      </c>
      <c r="I428" s="27"/>
      <c r="J428" s="16"/>
      <c r="K428" s="16"/>
      <c r="L428" s="36">
        <v>0.25</v>
      </c>
      <c r="M428" s="37">
        <f t="shared" si="27"/>
        <v>0.25</v>
      </c>
      <c r="N428" s="18"/>
      <c r="O428" s="19"/>
      <c r="P428" s="20"/>
    </row>
    <row r="429" spans="1:16" ht="25.5" x14ac:dyDescent="0.2">
      <c r="A429" s="10" t="s">
        <v>492</v>
      </c>
      <c r="B429" s="11" t="s">
        <v>537</v>
      </c>
      <c r="C429" s="10" t="s">
        <v>77</v>
      </c>
      <c r="D429" s="10" t="s">
        <v>105</v>
      </c>
      <c r="E429" s="10" t="s">
        <v>52</v>
      </c>
      <c r="F429" s="13" t="s">
        <v>589</v>
      </c>
      <c r="G429" s="14" t="s">
        <v>590</v>
      </c>
      <c r="H429" s="39" t="s">
        <v>81</v>
      </c>
      <c r="I429" s="27"/>
      <c r="J429" s="16"/>
      <c r="K429" s="16"/>
      <c r="L429" s="16">
        <v>0.25</v>
      </c>
      <c r="M429" s="17">
        <f t="shared" si="27"/>
        <v>0.25</v>
      </c>
      <c r="N429" s="18"/>
      <c r="O429" s="19">
        <v>0.125</v>
      </c>
      <c r="P429" s="20">
        <f t="shared" ref="P429:P434" si="30">M429-O429</f>
        <v>0.125</v>
      </c>
    </row>
    <row r="430" spans="1:16" ht="25.5" x14ac:dyDescent="0.2">
      <c r="A430" s="10" t="s">
        <v>492</v>
      </c>
      <c r="B430" s="11" t="s">
        <v>537</v>
      </c>
      <c r="C430" s="10" t="s">
        <v>77</v>
      </c>
      <c r="D430" s="10" t="s">
        <v>105</v>
      </c>
      <c r="E430" s="10" t="s">
        <v>143</v>
      </c>
      <c r="F430" s="13" t="s">
        <v>591</v>
      </c>
      <c r="G430" s="14" t="s">
        <v>587</v>
      </c>
      <c r="H430" s="39" t="s">
        <v>81</v>
      </c>
      <c r="I430" s="27"/>
      <c r="J430" s="16"/>
      <c r="K430" s="16"/>
      <c r="L430" s="16">
        <v>0.5</v>
      </c>
      <c r="M430" s="17">
        <f t="shared" si="27"/>
        <v>0.5</v>
      </c>
      <c r="N430" s="77" t="s">
        <v>592</v>
      </c>
      <c r="O430" s="19">
        <v>0.125</v>
      </c>
      <c r="P430" s="20">
        <f t="shared" si="30"/>
        <v>0.375</v>
      </c>
    </row>
    <row r="431" spans="1:16" ht="25.5" x14ac:dyDescent="0.2">
      <c r="A431" s="10" t="s">
        <v>492</v>
      </c>
      <c r="B431" s="11" t="s">
        <v>537</v>
      </c>
      <c r="C431" s="10" t="s">
        <v>77</v>
      </c>
      <c r="D431" s="10" t="s">
        <v>105</v>
      </c>
      <c r="E431" s="10" t="s">
        <v>143</v>
      </c>
      <c r="F431" s="13" t="s">
        <v>593</v>
      </c>
      <c r="G431" s="14" t="s">
        <v>587</v>
      </c>
      <c r="H431" s="39" t="s">
        <v>81</v>
      </c>
      <c r="I431" s="27"/>
      <c r="J431" s="16"/>
      <c r="K431" s="16"/>
      <c r="L431" s="16">
        <v>0.5</v>
      </c>
      <c r="M431" s="17">
        <f t="shared" si="27"/>
        <v>0.5</v>
      </c>
      <c r="N431" s="77" t="s">
        <v>592</v>
      </c>
      <c r="O431" s="19">
        <v>0.125</v>
      </c>
      <c r="P431" s="20">
        <f t="shared" si="30"/>
        <v>0.375</v>
      </c>
    </row>
    <row r="432" spans="1:16" ht="25.5" x14ac:dyDescent="0.2">
      <c r="A432" s="10" t="s">
        <v>492</v>
      </c>
      <c r="B432" s="11" t="s">
        <v>537</v>
      </c>
      <c r="C432" s="10" t="s">
        <v>77</v>
      </c>
      <c r="D432" s="12" t="s">
        <v>78</v>
      </c>
      <c r="E432" s="12" t="s">
        <v>22</v>
      </c>
      <c r="F432" s="13" t="s">
        <v>79</v>
      </c>
      <c r="G432" s="14" t="s">
        <v>594</v>
      </c>
      <c r="H432" s="39" t="s">
        <v>81</v>
      </c>
      <c r="I432" s="27"/>
      <c r="J432" s="16"/>
      <c r="K432" s="16"/>
      <c r="L432" s="16">
        <v>0.1</v>
      </c>
      <c r="M432" s="17">
        <f t="shared" si="27"/>
        <v>0.1</v>
      </c>
      <c r="N432" s="18"/>
      <c r="O432" s="19">
        <v>0.1</v>
      </c>
      <c r="P432" s="20">
        <f t="shared" si="30"/>
        <v>0</v>
      </c>
    </row>
    <row r="433" spans="1:16" ht="38.25" x14ac:dyDescent="0.2">
      <c r="A433" s="10" t="s">
        <v>492</v>
      </c>
      <c r="B433" s="11" t="s">
        <v>537</v>
      </c>
      <c r="C433" s="10" t="s">
        <v>77</v>
      </c>
      <c r="D433" s="12" t="s">
        <v>107</v>
      </c>
      <c r="E433" s="12" t="s">
        <v>143</v>
      </c>
      <c r="F433" s="13" t="s">
        <v>288</v>
      </c>
      <c r="G433" s="14" t="s">
        <v>595</v>
      </c>
      <c r="H433" s="39" t="s">
        <v>81</v>
      </c>
      <c r="I433" s="27"/>
      <c r="J433" s="16"/>
      <c r="K433" s="16"/>
      <c r="L433" s="16">
        <v>0.6</v>
      </c>
      <c r="M433" s="17">
        <f t="shared" si="27"/>
        <v>0.6</v>
      </c>
      <c r="N433" s="18"/>
      <c r="O433" s="19">
        <v>0.5</v>
      </c>
      <c r="P433" s="20">
        <f t="shared" si="30"/>
        <v>9.9999999999999978E-2</v>
      </c>
    </row>
    <row r="434" spans="1:16" ht="25.5" x14ac:dyDescent="0.2">
      <c r="A434" s="10" t="s">
        <v>492</v>
      </c>
      <c r="B434" s="11" t="s">
        <v>537</v>
      </c>
      <c r="C434" s="10" t="s">
        <v>77</v>
      </c>
      <c r="D434" s="12" t="s">
        <v>111</v>
      </c>
      <c r="E434" s="12" t="s">
        <v>143</v>
      </c>
      <c r="F434" s="13" t="s">
        <v>596</v>
      </c>
      <c r="G434" s="14" t="s">
        <v>597</v>
      </c>
      <c r="H434" s="39" t="s">
        <v>81</v>
      </c>
      <c r="I434" s="27"/>
      <c r="J434" s="16"/>
      <c r="K434" s="16"/>
      <c r="L434" s="16">
        <v>0.1</v>
      </c>
      <c r="M434" s="17">
        <f t="shared" si="27"/>
        <v>0.1</v>
      </c>
      <c r="N434" s="18"/>
      <c r="O434" s="19">
        <v>0.3</v>
      </c>
      <c r="P434" s="20">
        <f t="shared" si="30"/>
        <v>-0.19999999999999998</v>
      </c>
    </row>
    <row r="435" spans="1:16" ht="23.25" customHeight="1" x14ac:dyDescent="0.2">
      <c r="A435" s="10" t="s">
        <v>492</v>
      </c>
      <c r="B435" s="11" t="s">
        <v>537</v>
      </c>
      <c r="C435" s="10" t="s">
        <v>77</v>
      </c>
      <c r="D435" s="12" t="s">
        <v>111</v>
      </c>
      <c r="E435" s="12" t="s">
        <v>143</v>
      </c>
      <c r="F435" s="13" t="s">
        <v>424</v>
      </c>
      <c r="G435" s="14" t="s">
        <v>598</v>
      </c>
      <c r="H435" s="39" t="s">
        <v>81</v>
      </c>
      <c r="I435" s="27"/>
      <c r="J435" s="16"/>
      <c r="K435" s="16"/>
      <c r="L435" s="16">
        <v>0.2</v>
      </c>
      <c r="M435" s="17">
        <f t="shared" si="27"/>
        <v>0.2</v>
      </c>
      <c r="N435" s="18"/>
      <c r="O435" s="19"/>
      <c r="P435" s="20"/>
    </row>
    <row r="436" spans="1:16" ht="23.25" customHeight="1" x14ac:dyDescent="0.2">
      <c r="A436" s="10" t="s">
        <v>492</v>
      </c>
      <c r="B436" s="11" t="s">
        <v>537</v>
      </c>
      <c r="C436" s="10" t="s">
        <v>77</v>
      </c>
      <c r="D436" s="40" t="s">
        <v>89</v>
      </c>
      <c r="E436" s="40" t="s">
        <v>22</v>
      </c>
      <c r="F436" s="13" t="s">
        <v>599</v>
      </c>
      <c r="G436" s="14" t="s">
        <v>547</v>
      </c>
      <c r="H436" s="39" t="s">
        <v>81</v>
      </c>
      <c r="I436" s="27"/>
      <c r="J436" s="16"/>
      <c r="K436" s="16"/>
      <c r="L436" s="16">
        <v>0.1</v>
      </c>
      <c r="M436" s="17">
        <f t="shared" si="27"/>
        <v>0.1</v>
      </c>
      <c r="N436" s="18"/>
      <c r="O436" s="19">
        <v>0.1</v>
      </c>
      <c r="P436" s="20">
        <f>M436-O436</f>
        <v>0</v>
      </c>
    </row>
    <row r="437" spans="1:16" ht="23.25" customHeight="1" x14ac:dyDescent="0.2">
      <c r="A437" s="10" t="s">
        <v>492</v>
      </c>
      <c r="B437" s="11" t="s">
        <v>537</v>
      </c>
      <c r="C437" s="10" t="s">
        <v>77</v>
      </c>
      <c r="D437" s="129" t="s">
        <v>89</v>
      </c>
      <c r="E437" s="41" t="s">
        <v>143</v>
      </c>
      <c r="F437" s="13" t="s">
        <v>600</v>
      </c>
      <c r="G437" s="14" t="s">
        <v>601</v>
      </c>
      <c r="H437" s="39" t="s">
        <v>81</v>
      </c>
      <c r="I437" s="27"/>
      <c r="J437" s="16"/>
      <c r="K437" s="16"/>
      <c r="L437" s="16">
        <v>0.15</v>
      </c>
      <c r="M437" s="17">
        <f t="shared" si="27"/>
        <v>0.15</v>
      </c>
      <c r="N437" s="18"/>
      <c r="O437" s="19"/>
      <c r="P437" s="20"/>
    </row>
    <row r="438" spans="1:16" ht="23.25" customHeight="1" x14ac:dyDescent="0.2">
      <c r="A438" s="10" t="s">
        <v>492</v>
      </c>
      <c r="B438" s="11" t="s">
        <v>537</v>
      </c>
      <c r="C438" s="10" t="s">
        <v>77</v>
      </c>
      <c r="D438" s="12" t="s">
        <v>189</v>
      </c>
      <c r="E438" s="12" t="s">
        <v>143</v>
      </c>
      <c r="F438" s="13" t="s">
        <v>294</v>
      </c>
      <c r="G438" s="14" t="s">
        <v>547</v>
      </c>
      <c r="H438" s="39" t="s">
        <v>81</v>
      </c>
      <c r="I438" s="27"/>
      <c r="J438" s="16"/>
      <c r="K438" s="16"/>
      <c r="L438" s="16">
        <v>0.2</v>
      </c>
      <c r="M438" s="17">
        <f t="shared" si="27"/>
        <v>0.2</v>
      </c>
      <c r="N438" s="18"/>
      <c r="O438" s="19">
        <v>0.2</v>
      </c>
      <c r="P438" s="20">
        <f t="shared" ref="P438:P444" si="31">M438-O438</f>
        <v>0</v>
      </c>
    </row>
    <row r="439" spans="1:16" ht="25.5" x14ac:dyDescent="0.2">
      <c r="A439" s="30" t="s">
        <v>492</v>
      </c>
      <c r="B439" s="31" t="s">
        <v>537</v>
      </c>
      <c r="C439" s="10" t="s">
        <v>77</v>
      </c>
      <c r="D439" s="10" t="s">
        <v>189</v>
      </c>
      <c r="E439" s="12" t="s">
        <v>143</v>
      </c>
      <c r="F439" s="33" t="s">
        <v>488</v>
      </c>
      <c r="G439" s="34" t="s">
        <v>602</v>
      </c>
      <c r="H439" s="39" t="s">
        <v>81</v>
      </c>
      <c r="I439" s="35"/>
      <c r="J439" s="36"/>
      <c r="K439" s="36"/>
      <c r="L439" s="36">
        <v>0.1</v>
      </c>
      <c r="M439" s="37">
        <f t="shared" si="27"/>
        <v>0.1</v>
      </c>
      <c r="N439" s="18"/>
      <c r="O439" s="19">
        <v>0.1</v>
      </c>
      <c r="P439" s="20">
        <f t="shared" si="31"/>
        <v>0</v>
      </c>
    </row>
    <row r="440" spans="1:16" ht="23.25" customHeight="1" x14ac:dyDescent="0.2">
      <c r="A440" s="10" t="s">
        <v>492</v>
      </c>
      <c r="B440" s="11" t="s">
        <v>537</v>
      </c>
      <c r="C440" s="10" t="s">
        <v>77</v>
      </c>
      <c r="D440" s="10" t="s">
        <v>189</v>
      </c>
      <c r="E440" s="10" t="s">
        <v>143</v>
      </c>
      <c r="F440" s="33" t="s">
        <v>603</v>
      </c>
      <c r="G440" s="34" t="s">
        <v>547</v>
      </c>
      <c r="H440" s="39" t="s">
        <v>81</v>
      </c>
      <c r="I440" s="27"/>
      <c r="J440" s="16"/>
      <c r="K440" s="16"/>
      <c r="L440" s="16">
        <v>0.2</v>
      </c>
      <c r="M440" s="17">
        <f t="shared" si="27"/>
        <v>0.2</v>
      </c>
      <c r="N440" s="18"/>
      <c r="O440" s="19">
        <v>0.2</v>
      </c>
      <c r="P440" s="20">
        <f t="shared" si="31"/>
        <v>0</v>
      </c>
    </row>
    <row r="441" spans="1:16" ht="15" customHeight="1" x14ac:dyDescent="0.2">
      <c r="A441" s="10" t="s">
        <v>492</v>
      </c>
      <c r="B441" s="11" t="s">
        <v>537</v>
      </c>
      <c r="C441" s="46" t="s">
        <v>77</v>
      </c>
      <c r="D441" s="47" t="s">
        <v>117</v>
      </c>
      <c r="E441" s="47"/>
      <c r="F441" s="47" t="s">
        <v>76</v>
      </c>
      <c r="G441" s="48"/>
      <c r="H441" s="49"/>
      <c r="I441" s="50"/>
      <c r="J441" s="51"/>
      <c r="K441" s="51"/>
      <c r="L441" s="51">
        <f>SUM(L413:L440)</f>
        <v>7.3500000000000005</v>
      </c>
      <c r="M441" s="52">
        <f t="shared" si="27"/>
        <v>7.3500000000000005</v>
      </c>
      <c r="N441" s="18"/>
      <c r="O441" s="53">
        <v>4.6500000000000004</v>
      </c>
      <c r="P441" s="20">
        <f t="shared" si="31"/>
        <v>2.7</v>
      </c>
    </row>
    <row r="442" spans="1:16" ht="25.5" x14ac:dyDescent="0.2">
      <c r="A442" s="10" t="s">
        <v>492</v>
      </c>
      <c r="B442" s="58" t="s">
        <v>537</v>
      </c>
      <c r="C442" s="59" t="s">
        <v>118</v>
      </c>
      <c r="D442" s="59" t="s">
        <v>76</v>
      </c>
      <c r="E442" s="59" t="s">
        <v>76</v>
      </c>
      <c r="F442" s="59" t="s">
        <v>76</v>
      </c>
      <c r="G442" s="60"/>
      <c r="H442" s="61"/>
      <c r="I442" s="62">
        <f>I412</f>
        <v>0</v>
      </c>
      <c r="J442" s="63">
        <f>J412</f>
        <v>3.7749999999999999</v>
      </c>
      <c r="K442" s="63">
        <f>K412</f>
        <v>1.4000000000000001</v>
      </c>
      <c r="L442" s="63">
        <f>L441</f>
        <v>7.3500000000000005</v>
      </c>
      <c r="M442" s="64">
        <f t="shared" si="27"/>
        <v>12.525</v>
      </c>
      <c r="N442" s="18"/>
      <c r="O442" s="65">
        <v>7.4749999999999996</v>
      </c>
      <c r="P442" s="20">
        <f t="shared" si="31"/>
        <v>5.0500000000000007</v>
      </c>
    </row>
    <row r="443" spans="1:16" x14ac:dyDescent="0.2">
      <c r="A443" s="10" t="s">
        <v>492</v>
      </c>
      <c r="B443" s="11" t="s">
        <v>604</v>
      </c>
      <c r="C443" s="46" t="s">
        <v>20</v>
      </c>
      <c r="D443" s="47" t="s">
        <v>75</v>
      </c>
      <c r="E443" s="47" t="s">
        <v>76</v>
      </c>
      <c r="F443" s="47" t="s">
        <v>76</v>
      </c>
      <c r="G443" s="48"/>
      <c r="H443" s="49"/>
      <c r="I443" s="51">
        <v>0</v>
      </c>
      <c r="J443" s="51">
        <v>0</v>
      </c>
      <c r="K443" s="51">
        <v>0</v>
      </c>
      <c r="L443" s="51"/>
      <c r="M443" s="52">
        <f t="shared" si="27"/>
        <v>0</v>
      </c>
      <c r="N443" s="18"/>
      <c r="O443" s="53">
        <v>0.15</v>
      </c>
      <c r="P443" s="20">
        <f t="shared" si="31"/>
        <v>-0.15</v>
      </c>
    </row>
    <row r="444" spans="1:16" x14ac:dyDescent="0.2">
      <c r="A444" s="10" t="s">
        <v>492</v>
      </c>
      <c r="B444" s="11" t="s">
        <v>604</v>
      </c>
      <c r="C444" s="12" t="s">
        <v>77</v>
      </c>
      <c r="D444" s="12" t="s">
        <v>272</v>
      </c>
      <c r="E444" s="12" t="s">
        <v>52</v>
      </c>
      <c r="F444" s="13" t="s">
        <v>605</v>
      </c>
      <c r="G444" s="14" t="s">
        <v>606</v>
      </c>
      <c r="H444" s="39" t="s">
        <v>81</v>
      </c>
      <c r="I444" s="27"/>
      <c r="J444" s="16"/>
      <c r="K444" s="16"/>
      <c r="L444" s="16">
        <v>0.6</v>
      </c>
      <c r="M444" s="17">
        <f t="shared" si="27"/>
        <v>0.6</v>
      </c>
      <c r="N444" s="18"/>
      <c r="O444" s="19">
        <v>0.6</v>
      </c>
      <c r="P444" s="20">
        <f t="shared" si="31"/>
        <v>0</v>
      </c>
    </row>
    <row r="445" spans="1:16" x14ac:dyDescent="0.2">
      <c r="A445" s="10" t="s">
        <v>492</v>
      </c>
      <c r="B445" s="11" t="s">
        <v>604</v>
      </c>
      <c r="C445" s="10" t="s">
        <v>77</v>
      </c>
      <c r="D445" s="40" t="s">
        <v>86</v>
      </c>
      <c r="E445" s="12" t="s">
        <v>143</v>
      </c>
      <c r="F445" s="13" t="s">
        <v>292</v>
      </c>
      <c r="G445" s="14" t="s">
        <v>607</v>
      </c>
      <c r="H445" s="39" t="s">
        <v>81</v>
      </c>
      <c r="I445" s="27"/>
      <c r="J445" s="16"/>
      <c r="K445" s="16"/>
      <c r="L445" s="16">
        <v>0.2</v>
      </c>
      <c r="M445" s="17">
        <f t="shared" si="27"/>
        <v>0.2</v>
      </c>
      <c r="N445" s="18"/>
      <c r="O445" s="19"/>
      <c r="P445" s="20"/>
    </row>
    <row r="446" spans="1:16" x14ac:dyDescent="0.2">
      <c r="A446" s="10" t="s">
        <v>492</v>
      </c>
      <c r="B446" s="11" t="s">
        <v>604</v>
      </c>
      <c r="C446" s="10" t="s">
        <v>77</v>
      </c>
      <c r="D446" s="10" t="s">
        <v>86</v>
      </c>
      <c r="E446" s="41" t="s">
        <v>143</v>
      </c>
      <c r="F446" s="13" t="s">
        <v>293</v>
      </c>
      <c r="G446" s="14" t="s">
        <v>607</v>
      </c>
      <c r="H446" s="39" t="s">
        <v>81</v>
      </c>
      <c r="I446" s="27"/>
      <c r="J446" s="16"/>
      <c r="K446" s="16"/>
      <c r="L446" s="16">
        <v>0.2</v>
      </c>
      <c r="M446" s="17">
        <f t="shared" si="27"/>
        <v>0.2</v>
      </c>
      <c r="N446" s="18"/>
      <c r="O446" s="19"/>
      <c r="P446" s="20"/>
    </row>
    <row r="447" spans="1:16" x14ac:dyDescent="0.2">
      <c r="A447" s="10" t="s">
        <v>492</v>
      </c>
      <c r="B447" s="11" t="s">
        <v>604</v>
      </c>
      <c r="C447" s="10" t="s">
        <v>77</v>
      </c>
      <c r="D447" s="10" t="s">
        <v>86</v>
      </c>
      <c r="E447" s="40" t="s">
        <v>52</v>
      </c>
      <c r="F447" s="13" t="s">
        <v>484</v>
      </c>
      <c r="G447" s="14" t="s">
        <v>607</v>
      </c>
      <c r="H447" s="39" t="s">
        <v>81</v>
      </c>
      <c r="I447" s="27"/>
      <c r="J447" s="16"/>
      <c r="K447" s="16"/>
      <c r="L447" s="16">
        <v>0.2</v>
      </c>
      <c r="M447" s="17">
        <f t="shared" si="27"/>
        <v>0.2</v>
      </c>
      <c r="N447" s="18"/>
      <c r="O447" s="19"/>
      <c r="P447" s="20"/>
    </row>
    <row r="448" spans="1:16" ht="25.5" x14ac:dyDescent="0.2">
      <c r="A448" s="10" t="s">
        <v>492</v>
      </c>
      <c r="B448" s="11" t="s">
        <v>604</v>
      </c>
      <c r="C448" s="10" t="s">
        <v>77</v>
      </c>
      <c r="D448" s="41" t="s">
        <v>86</v>
      </c>
      <c r="E448" s="130" t="s">
        <v>52</v>
      </c>
      <c r="F448" s="33" t="s">
        <v>485</v>
      </c>
      <c r="G448" s="34" t="s">
        <v>608</v>
      </c>
      <c r="H448" s="39" t="s">
        <v>81</v>
      </c>
      <c r="I448" s="27"/>
      <c r="J448" s="16"/>
      <c r="K448" s="16"/>
      <c r="L448" s="36">
        <v>0.3</v>
      </c>
      <c r="M448" s="37">
        <f t="shared" si="27"/>
        <v>0.3</v>
      </c>
      <c r="N448" s="18"/>
      <c r="O448" s="19"/>
      <c r="P448" s="20"/>
    </row>
    <row r="449" spans="1:16" x14ac:dyDescent="0.2">
      <c r="A449" s="10" t="s">
        <v>492</v>
      </c>
      <c r="B449" s="11" t="s">
        <v>604</v>
      </c>
      <c r="C449" s="10" t="s">
        <v>77</v>
      </c>
      <c r="D449" s="12" t="s">
        <v>105</v>
      </c>
      <c r="E449" s="12" t="s">
        <v>22</v>
      </c>
      <c r="F449" s="13" t="s">
        <v>584</v>
      </c>
      <c r="G449" s="14" t="s">
        <v>609</v>
      </c>
      <c r="H449" s="39" t="s">
        <v>81</v>
      </c>
      <c r="I449" s="27"/>
      <c r="J449" s="16"/>
      <c r="K449" s="16"/>
      <c r="L449" s="16">
        <v>0.25</v>
      </c>
      <c r="M449" s="17">
        <f t="shared" si="27"/>
        <v>0.25</v>
      </c>
      <c r="N449" s="18"/>
      <c r="O449" s="19">
        <v>0.25</v>
      </c>
      <c r="P449" s="20">
        <f>M449-O449</f>
        <v>0</v>
      </c>
    </row>
    <row r="450" spans="1:16" x14ac:dyDescent="0.2">
      <c r="A450" s="10" t="s">
        <v>492</v>
      </c>
      <c r="B450" s="11" t="s">
        <v>604</v>
      </c>
      <c r="C450" s="10" t="s">
        <v>77</v>
      </c>
      <c r="D450" s="10" t="s">
        <v>105</v>
      </c>
      <c r="E450" s="12" t="s">
        <v>52</v>
      </c>
      <c r="F450" s="13" t="s">
        <v>589</v>
      </c>
      <c r="G450" s="14" t="s">
        <v>610</v>
      </c>
      <c r="H450" s="39" t="s">
        <v>81</v>
      </c>
      <c r="I450" s="27"/>
      <c r="J450" s="16"/>
      <c r="K450" s="16"/>
      <c r="L450" s="16">
        <v>0.25</v>
      </c>
      <c r="M450" s="17">
        <f t="shared" si="27"/>
        <v>0.25</v>
      </c>
      <c r="N450" s="18"/>
      <c r="O450" s="19">
        <v>0.25</v>
      </c>
      <c r="P450" s="20">
        <f>M450-O450</f>
        <v>0</v>
      </c>
    </row>
    <row r="451" spans="1:16" x14ac:dyDescent="0.2">
      <c r="A451" s="10" t="s">
        <v>492</v>
      </c>
      <c r="B451" s="11" t="s">
        <v>604</v>
      </c>
      <c r="C451" s="10" t="s">
        <v>77</v>
      </c>
      <c r="D451" s="10" t="s">
        <v>105</v>
      </c>
      <c r="E451" s="10" t="s">
        <v>143</v>
      </c>
      <c r="F451" s="33" t="s">
        <v>588</v>
      </c>
      <c r="G451" s="14" t="s">
        <v>611</v>
      </c>
      <c r="H451" s="39" t="s">
        <v>81</v>
      </c>
      <c r="I451" s="27"/>
      <c r="J451" s="16"/>
      <c r="K451" s="16"/>
      <c r="L451" s="36">
        <v>0.25</v>
      </c>
      <c r="M451" s="37">
        <f t="shared" si="27"/>
        <v>0.25</v>
      </c>
      <c r="N451" s="18"/>
      <c r="O451" s="19"/>
      <c r="P451" s="20"/>
    </row>
    <row r="452" spans="1:16" x14ac:dyDescent="0.2">
      <c r="A452" s="10" t="s">
        <v>492</v>
      </c>
      <c r="B452" s="11" t="s">
        <v>604</v>
      </c>
      <c r="C452" s="10" t="s">
        <v>77</v>
      </c>
      <c r="D452" s="10" t="s">
        <v>105</v>
      </c>
      <c r="E452" s="10" t="s">
        <v>52</v>
      </c>
      <c r="F452" s="33" t="s">
        <v>586</v>
      </c>
      <c r="G452" s="14" t="s">
        <v>612</v>
      </c>
      <c r="H452" s="39" t="s">
        <v>81</v>
      </c>
      <c r="I452" s="27"/>
      <c r="J452" s="16"/>
      <c r="K452" s="16"/>
      <c r="L452" s="36">
        <v>0.25</v>
      </c>
      <c r="M452" s="37">
        <f t="shared" si="27"/>
        <v>0.25</v>
      </c>
      <c r="N452" s="18"/>
      <c r="O452" s="19">
        <v>0.25</v>
      </c>
      <c r="P452" s="20">
        <f t="shared" ref="P452:P464" si="32">M452-O452</f>
        <v>0</v>
      </c>
    </row>
    <row r="453" spans="1:16" x14ac:dyDescent="0.2">
      <c r="A453" s="10" t="s">
        <v>492</v>
      </c>
      <c r="B453" s="11" t="s">
        <v>604</v>
      </c>
      <c r="C453" s="46" t="s">
        <v>77</v>
      </c>
      <c r="D453" s="47" t="s">
        <v>117</v>
      </c>
      <c r="E453" s="47" t="s">
        <v>76</v>
      </c>
      <c r="F453" s="47" t="s">
        <v>76</v>
      </c>
      <c r="G453" s="48"/>
      <c r="H453" s="49"/>
      <c r="I453" s="50"/>
      <c r="J453" s="51"/>
      <c r="K453" s="51"/>
      <c r="L453" s="51">
        <f>SUM(L444:L452)</f>
        <v>2.5</v>
      </c>
      <c r="M453" s="52">
        <f t="shared" si="27"/>
        <v>2.5</v>
      </c>
      <c r="N453" s="18"/>
      <c r="O453" s="53">
        <v>1.8</v>
      </c>
      <c r="P453" s="20">
        <f t="shared" si="32"/>
        <v>0.7</v>
      </c>
    </row>
    <row r="454" spans="1:16" x14ac:dyDescent="0.2">
      <c r="A454" s="10" t="s">
        <v>492</v>
      </c>
      <c r="B454" s="58" t="s">
        <v>604</v>
      </c>
      <c r="C454" s="59" t="s">
        <v>118</v>
      </c>
      <c r="D454" s="59" t="s">
        <v>76</v>
      </c>
      <c r="E454" s="59" t="s">
        <v>76</v>
      </c>
      <c r="F454" s="59" t="s">
        <v>76</v>
      </c>
      <c r="G454" s="60"/>
      <c r="H454" s="61"/>
      <c r="I454" s="62">
        <f>I443</f>
        <v>0</v>
      </c>
      <c r="J454" s="63">
        <f>J443</f>
        <v>0</v>
      </c>
      <c r="K454" s="63">
        <f>K443</f>
        <v>0</v>
      </c>
      <c r="L454" s="63">
        <f>L453</f>
        <v>2.5</v>
      </c>
      <c r="M454" s="64">
        <f t="shared" ref="M454:M473" si="33">SUM(I454:L454)</f>
        <v>2.5</v>
      </c>
      <c r="N454" s="18"/>
      <c r="O454" s="65">
        <v>1.95</v>
      </c>
      <c r="P454" s="20">
        <f t="shared" si="32"/>
        <v>0.55000000000000004</v>
      </c>
    </row>
    <row r="455" spans="1:16" x14ac:dyDescent="0.2">
      <c r="A455" s="10" t="s">
        <v>492</v>
      </c>
      <c r="B455" s="14" t="s">
        <v>613</v>
      </c>
      <c r="C455" s="10" t="s">
        <v>20</v>
      </c>
      <c r="D455" s="12" t="s">
        <v>57</v>
      </c>
      <c r="E455" s="12" t="s">
        <v>52</v>
      </c>
      <c r="F455" s="13" t="s">
        <v>455</v>
      </c>
      <c r="G455" s="14" t="s">
        <v>614</v>
      </c>
      <c r="H455" s="14" t="s">
        <v>42</v>
      </c>
      <c r="I455" s="27"/>
      <c r="J455" s="16">
        <v>0.15</v>
      </c>
      <c r="K455" s="16"/>
      <c r="L455" s="16"/>
      <c r="M455" s="17">
        <f t="shared" si="33"/>
        <v>0.15</v>
      </c>
      <c r="N455" s="18"/>
      <c r="O455" s="19">
        <v>0.15</v>
      </c>
      <c r="P455" s="20">
        <f t="shared" si="32"/>
        <v>0</v>
      </c>
    </row>
    <row r="456" spans="1:16" ht="38.25" x14ac:dyDescent="0.2">
      <c r="A456" s="10" t="s">
        <v>492</v>
      </c>
      <c r="B456" s="14" t="s">
        <v>613</v>
      </c>
      <c r="C456" s="10" t="s">
        <v>20</v>
      </c>
      <c r="D456" s="10" t="s">
        <v>57</v>
      </c>
      <c r="E456" s="12" t="s">
        <v>342</v>
      </c>
      <c r="F456" s="13" t="s">
        <v>349</v>
      </c>
      <c r="G456" s="14" t="s">
        <v>615</v>
      </c>
      <c r="H456" s="14" t="s">
        <v>8</v>
      </c>
      <c r="I456" s="27">
        <v>0.6</v>
      </c>
      <c r="J456" s="16"/>
      <c r="K456" s="16"/>
      <c r="L456" s="16"/>
      <c r="M456" s="17">
        <f>SUM(I456:L456)</f>
        <v>0.6</v>
      </c>
      <c r="N456" s="18"/>
      <c r="O456" s="19">
        <v>0.6</v>
      </c>
      <c r="P456" s="20">
        <f>M456-O456</f>
        <v>0</v>
      </c>
    </row>
    <row r="457" spans="1:16" x14ac:dyDescent="0.2">
      <c r="A457" s="10" t="s">
        <v>492</v>
      </c>
      <c r="B457" s="11" t="s">
        <v>613</v>
      </c>
      <c r="C457" s="10" t="s">
        <v>20</v>
      </c>
      <c r="D457" s="10" t="s">
        <v>57</v>
      </c>
      <c r="E457" s="68" t="s">
        <v>52</v>
      </c>
      <c r="F457" s="13" t="s">
        <v>517</v>
      </c>
      <c r="G457" s="14" t="s">
        <v>616</v>
      </c>
      <c r="H457" s="14" t="s">
        <v>42</v>
      </c>
      <c r="I457" s="27"/>
      <c r="J457" s="16">
        <v>0.3</v>
      </c>
      <c r="K457" s="16"/>
      <c r="L457" s="16"/>
      <c r="M457" s="17">
        <f t="shared" si="33"/>
        <v>0.3</v>
      </c>
      <c r="N457" s="18"/>
      <c r="O457" s="19">
        <v>0.1</v>
      </c>
      <c r="P457" s="20">
        <f t="shared" si="32"/>
        <v>0.19999999999999998</v>
      </c>
    </row>
    <row r="458" spans="1:16" x14ac:dyDescent="0.2">
      <c r="A458" s="10" t="s">
        <v>492</v>
      </c>
      <c r="B458" s="11" t="s">
        <v>613</v>
      </c>
      <c r="C458" s="10" t="s">
        <v>20</v>
      </c>
      <c r="D458" s="10" t="s">
        <v>57</v>
      </c>
      <c r="E458" s="12" t="s">
        <v>52</v>
      </c>
      <c r="F458" s="13" t="s">
        <v>353</v>
      </c>
      <c r="G458" s="14" t="s">
        <v>617</v>
      </c>
      <c r="H458" s="14" t="s">
        <v>42</v>
      </c>
      <c r="I458" s="27"/>
      <c r="J458" s="16">
        <v>0.3</v>
      </c>
      <c r="K458" s="16"/>
      <c r="L458" s="16"/>
      <c r="M458" s="17">
        <f t="shared" si="33"/>
        <v>0.3</v>
      </c>
      <c r="N458" s="18"/>
      <c r="O458" s="19">
        <v>0.2</v>
      </c>
      <c r="P458" s="20">
        <f t="shared" si="32"/>
        <v>9.9999999999999978E-2</v>
      </c>
    </row>
    <row r="459" spans="1:16" x14ac:dyDescent="0.2">
      <c r="A459" s="10" t="s">
        <v>492</v>
      </c>
      <c r="B459" s="11" t="s">
        <v>613</v>
      </c>
      <c r="C459" s="10" t="s">
        <v>20</v>
      </c>
      <c r="D459" s="10" t="s">
        <v>57</v>
      </c>
      <c r="E459" s="12" t="s">
        <v>143</v>
      </c>
      <c r="F459" s="13" t="s">
        <v>308</v>
      </c>
      <c r="G459" s="14" t="s">
        <v>618</v>
      </c>
      <c r="H459" s="14" t="s">
        <v>42</v>
      </c>
      <c r="I459" s="27"/>
      <c r="J459" s="16">
        <v>0.1</v>
      </c>
      <c r="K459" s="16"/>
      <c r="L459" s="16"/>
      <c r="M459" s="17">
        <f t="shared" si="33"/>
        <v>0.1</v>
      </c>
      <c r="N459" s="18"/>
      <c r="O459" s="19">
        <v>0.2</v>
      </c>
      <c r="P459" s="20">
        <f t="shared" si="32"/>
        <v>-0.1</v>
      </c>
    </row>
    <row r="460" spans="1:16" x14ac:dyDescent="0.2">
      <c r="A460" s="10" t="s">
        <v>492</v>
      </c>
      <c r="B460" s="11" t="s">
        <v>613</v>
      </c>
      <c r="C460" s="46" t="s">
        <v>20</v>
      </c>
      <c r="D460" s="47" t="s">
        <v>75</v>
      </c>
      <c r="E460" s="47" t="s">
        <v>76</v>
      </c>
      <c r="F460" s="47" t="s">
        <v>76</v>
      </c>
      <c r="G460" s="47"/>
      <c r="H460" s="131"/>
      <c r="I460" s="50">
        <f>SUM(I455:I459)</f>
        <v>0.6</v>
      </c>
      <c r="J460" s="51">
        <f>SUM(J455:J459)</f>
        <v>0.85</v>
      </c>
      <c r="K460" s="51">
        <f>SUM(K455:K459)</f>
        <v>0</v>
      </c>
      <c r="L460" s="51"/>
      <c r="M460" s="52">
        <f t="shared" si="33"/>
        <v>1.45</v>
      </c>
      <c r="N460" s="18"/>
      <c r="O460" s="53">
        <v>0.55000000000000004</v>
      </c>
      <c r="P460" s="20">
        <f t="shared" si="32"/>
        <v>0.89999999999999991</v>
      </c>
    </row>
    <row r="461" spans="1:16" x14ac:dyDescent="0.2">
      <c r="A461" s="10" t="s">
        <v>492</v>
      </c>
      <c r="B461" s="11" t="s">
        <v>613</v>
      </c>
      <c r="C461" s="46" t="s">
        <v>77</v>
      </c>
      <c r="D461" s="47" t="s">
        <v>117</v>
      </c>
      <c r="E461" s="47" t="s">
        <v>76</v>
      </c>
      <c r="F461" s="47" t="s">
        <v>76</v>
      </c>
      <c r="G461" s="47"/>
      <c r="H461" s="131"/>
      <c r="I461" s="50"/>
      <c r="J461" s="51"/>
      <c r="K461" s="51"/>
      <c r="L461" s="51">
        <v>0</v>
      </c>
      <c r="M461" s="52">
        <f t="shared" si="33"/>
        <v>0</v>
      </c>
      <c r="N461" s="18"/>
      <c r="O461" s="53">
        <v>0.2</v>
      </c>
      <c r="P461" s="20">
        <f t="shared" si="32"/>
        <v>-0.2</v>
      </c>
    </row>
    <row r="462" spans="1:16" x14ac:dyDescent="0.2">
      <c r="A462" s="10" t="s">
        <v>492</v>
      </c>
      <c r="B462" s="58" t="s">
        <v>613</v>
      </c>
      <c r="C462" s="59" t="s">
        <v>118</v>
      </c>
      <c r="D462" s="59" t="s">
        <v>76</v>
      </c>
      <c r="E462" s="59" t="s">
        <v>76</v>
      </c>
      <c r="F462" s="59" t="s">
        <v>76</v>
      </c>
      <c r="G462" s="59"/>
      <c r="H462" s="132"/>
      <c r="I462" s="62">
        <f>I460</f>
        <v>0.6</v>
      </c>
      <c r="J462" s="63">
        <f>J460</f>
        <v>0.85</v>
      </c>
      <c r="K462" s="63">
        <f>K460</f>
        <v>0</v>
      </c>
      <c r="L462" s="63">
        <f>L461</f>
        <v>0</v>
      </c>
      <c r="M462" s="64">
        <f t="shared" si="33"/>
        <v>1.45</v>
      </c>
      <c r="N462" s="18"/>
      <c r="O462" s="65">
        <v>0.75</v>
      </c>
      <c r="P462" s="20">
        <f t="shared" si="32"/>
        <v>0.7</v>
      </c>
    </row>
    <row r="463" spans="1:16" ht="15" x14ac:dyDescent="0.25">
      <c r="A463" s="79" t="s">
        <v>492</v>
      </c>
      <c r="B463" s="81" t="s">
        <v>169</v>
      </c>
      <c r="C463" s="81" t="s">
        <v>76</v>
      </c>
      <c r="D463" s="81" t="s">
        <v>76</v>
      </c>
      <c r="E463" s="81" t="s">
        <v>76</v>
      </c>
      <c r="F463" s="81" t="s">
        <v>76</v>
      </c>
      <c r="G463" s="81"/>
      <c r="H463" s="133"/>
      <c r="I463" s="83">
        <f>SUMIF($C$352:$C$462,"WBS L3 Total",I$352:I$462)</f>
        <v>2.0499999999999998</v>
      </c>
      <c r="J463" s="84">
        <f>SUMIF($C$352:$C$462,"WBS L3 Total",J$352:J$462)</f>
        <v>6.6999999999999993</v>
      </c>
      <c r="K463" s="84">
        <f>SUMIF($C$352:$C$462,"WBS L3 Total",K$352:K$462)</f>
        <v>1.8000000000000003</v>
      </c>
      <c r="L463" s="84">
        <f>SUMIF($C$352:$C$462,"WBS L3 Total",L$352:L$462)</f>
        <v>11.75</v>
      </c>
      <c r="M463" s="85">
        <f t="shared" si="33"/>
        <v>22.3</v>
      </c>
      <c r="N463" s="86"/>
      <c r="O463" s="87">
        <v>16.400000000000002</v>
      </c>
      <c r="P463" s="20">
        <f t="shared" si="32"/>
        <v>5.8999999999999986</v>
      </c>
    </row>
    <row r="464" spans="1:16" ht="15.75" x14ac:dyDescent="0.2">
      <c r="A464" s="134" t="s">
        <v>12</v>
      </c>
      <c r="B464" s="135"/>
      <c r="C464" s="135"/>
      <c r="D464" s="135"/>
      <c r="E464" s="135"/>
      <c r="F464" s="135"/>
      <c r="G464" s="135"/>
      <c r="H464" s="136"/>
      <c r="I464" s="137">
        <f ca="1">SUMIF($B$2:$C$463,"WBS L2 Total",I$2:I$463)</f>
        <v>33.85</v>
      </c>
      <c r="J464" s="138">
        <f ca="1">SUMIF($B$2:$C$463,"WBS L2 Total",J$2:J$463)</f>
        <v>14.86</v>
      </c>
      <c r="K464" s="138">
        <f ca="1">SUMIF($B$2:$C$463,"WBS L2 Total",K$2:K$463)</f>
        <v>7.8350000000000009</v>
      </c>
      <c r="L464" s="138">
        <f ca="1">SUMIF($B$2:$C$463,"WBS L2 Total",L$2:L$463)</f>
        <v>32.965000000000003</v>
      </c>
      <c r="M464" s="139">
        <f t="shared" ca="1" si="33"/>
        <v>89.51</v>
      </c>
      <c r="N464" s="18"/>
      <c r="O464" s="140">
        <v>80.223950000000002</v>
      </c>
      <c r="P464" s="20">
        <f t="shared" ca="1" si="32"/>
        <v>9.286050000000003</v>
      </c>
    </row>
    <row r="465" spans="9:89" x14ac:dyDescent="0.2">
      <c r="I465" s="141"/>
      <c r="J465" s="141"/>
      <c r="L465" s="141"/>
    </row>
    <row r="467" spans="9:89" x14ac:dyDescent="0.2">
      <c r="U467" s="142"/>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row>
    <row r="468" spans="9:89" x14ac:dyDescent="0.2">
      <c r="U468" s="142"/>
      <c r="V468" s="142"/>
      <c r="W468" s="142"/>
      <c r="X468" s="142"/>
      <c r="Y468" s="142"/>
      <c r="Z468" s="142"/>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row>
    <row r="469" spans="9:89" x14ac:dyDescent="0.2">
      <c r="U469" s="142"/>
      <c r="V469" s="142"/>
      <c r="W469" s="142"/>
      <c r="X469" s="142"/>
      <c r="Y469" s="142"/>
      <c r="Z469" s="142"/>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row>
    <row r="470" spans="9:89" x14ac:dyDescent="0.2">
      <c r="U470" s="143"/>
      <c r="V470" s="143"/>
      <c r="W470" s="143"/>
      <c r="X470" s="143"/>
      <c r="Y470" s="143"/>
      <c r="Z470" s="143"/>
      <c r="AA470" s="143"/>
      <c r="AB470" s="143"/>
      <c r="AC470" s="143"/>
      <c r="AD470" s="143"/>
      <c r="AE470" s="143"/>
      <c r="AF470" s="143"/>
      <c r="AG470" s="143"/>
      <c r="AH470" s="143"/>
      <c r="AI470" s="143"/>
      <c r="AJ470" s="143"/>
      <c r="AK470" s="143"/>
      <c r="AL470" s="143"/>
      <c r="AM470" s="143"/>
      <c r="AN470" s="143"/>
      <c r="AO470" s="143"/>
      <c r="AP470" s="143"/>
      <c r="AQ470" s="143"/>
      <c r="AR470" s="143"/>
      <c r="AS470" s="143"/>
      <c r="AT470" s="143"/>
      <c r="AU470" s="143"/>
      <c r="AV470" s="143"/>
      <c r="AW470" s="143"/>
      <c r="AX470" s="143"/>
      <c r="AY470" s="143"/>
      <c r="AZ470" s="143"/>
      <c r="BA470" s="143"/>
      <c r="BB470" s="143"/>
      <c r="BC470" s="143"/>
      <c r="BD470" s="143"/>
      <c r="BE470" s="143"/>
      <c r="BF470" s="143"/>
      <c r="BG470" s="143"/>
      <c r="BH470" s="143"/>
      <c r="BI470" s="143"/>
      <c r="BJ470" s="143"/>
      <c r="BK470" s="143"/>
      <c r="BL470" s="143"/>
      <c r="BM470" s="143"/>
      <c r="BN470" s="143"/>
      <c r="BO470" s="143"/>
      <c r="BP470" s="143"/>
      <c r="BQ470" s="143"/>
      <c r="BR470" s="143"/>
      <c r="BS470" s="143"/>
      <c r="BT470" s="143"/>
      <c r="BU470" s="143"/>
      <c r="BV470" s="143"/>
      <c r="BW470" s="143"/>
      <c r="BX470" s="143"/>
      <c r="BY470" s="143"/>
      <c r="BZ470" s="143"/>
      <c r="CA470" s="143"/>
      <c r="CB470" s="143"/>
      <c r="CC470" s="143"/>
      <c r="CD470" s="143"/>
      <c r="CE470" s="143"/>
      <c r="CF470" s="143"/>
      <c r="CG470" s="143"/>
      <c r="CH470" s="143"/>
      <c r="CI470" s="143"/>
      <c r="CJ470" s="143"/>
      <c r="CK470" s="143"/>
    </row>
    <row r="471" spans="9:89" x14ac:dyDescent="0.2">
      <c r="U471" s="143"/>
      <c r="V471" s="143"/>
      <c r="W471" s="143"/>
      <c r="X471" s="143"/>
      <c r="Y471" s="143"/>
      <c r="Z471" s="143"/>
      <c r="AA471" s="143"/>
      <c r="AC471" s="143"/>
      <c r="AD471" s="143"/>
      <c r="AE471" s="143"/>
      <c r="AF471" s="143"/>
      <c r="AG471" s="143"/>
      <c r="AH471" s="143"/>
      <c r="AI471" s="143"/>
      <c r="AJ471" s="143"/>
      <c r="AK471" s="143"/>
      <c r="AL471" s="143"/>
      <c r="AM471" s="143"/>
      <c r="AN471" s="143"/>
      <c r="AO471" s="143"/>
      <c r="AP471" s="143"/>
      <c r="AQ471" s="143"/>
      <c r="AR471" s="143"/>
      <c r="AS471" s="143"/>
      <c r="AT471" s="143"/>
      <c r="AU471" s="143"/>
      <c r="AV471" s="143"/>
      <c r="AW471" s="143"/>
      <c r="AX471" s="143"/>
      <c r="AY471" s="143"/>
      <c r="AZ471" s="143"/>
      <c r="BA471" s="143"/>
      <c r="BB471" s="143"/>
      <c r="BC471" s="143"/>
      <c r="BD471" s="143"/>
      <c r="BE471" s="143"/>
      <c r="BF471" s="143"/>
      <c r="BG471" s="143"/>
      <c r="BH471" s="143"/>
      <c r="BI471" s="143"/>
      <c r="BJ471" s="143"/>
      <c r="BK471" s="143"/>
      <c r="BL471" s="143"/>
      <c r="BM471" s="143"/>
      <c r="BN471" s="143"/>
      <c r="BO471" s="143"/>
      <c r="BP471" s="143"/>
      <c r="BQ471" s="143"/>
      <c r="BR471" s="143"/>
      <c r="BS471" s="143"/>
      <c r="BT471" s="143"/>
      <c r="BU471" s="143"/>
      <c r="BV471" s="143"/>
      <c r="BW471" s="143"/>
      <c r="BX471" s="143"/>
      <c r="BY471" s="143"/>
      <c r="BZ471" s="143"/>
      <c r="CA471" s="143"/>
      <c r="CB471" s="143"/>
      <c r="CC471" s="143"/>
      <c r="CD471" s="143"/>
      <c r="CE471" s="143"/>
      <c r="CF471" s="143"/>
      <c r="CG471" s="143"/>
      <c r="CH471" s="143"/>
      <c r="CI471" s="143"/>
      <c r="CJ471" s="143"/>
      <c r="CK471" s="143"/>
    </row>
    <row r="472" spans="9:89" x14ac:dyDescent="0.2">
      <c r="U472" s="143"/>
      <c r="V472" s="142" t="s">
        <v>619</v>
      </c>
      <c r="W472" s="143"/>
      <c r="X472" s="143"/>
      <c r="Y472" s="143"/>
      <c r="Z472" s="143"/>
      <c r="AA472" s="143"/>
      <c r="AC472" s="143"/>
      <c r="AD472" s="142" t="s">
        <v>620</v>
      </c>
      <c r="AE472" s="143"/>
      <c r="AF472" s="143"/>
      <c r="AG472" s="143"/>
      <c r="AH472" s="143"/>
      <c r="AI472" s="143"/>
      <c r="AJ472" s="142" t="s">
        <v>621</v>
      </c>
      <c r="AK472" s="143"/>
      <c r="AL472" s="143"/>
      <c r="AM472" s="143"/>
      <c r="AN472" s="143"/>
      <c r="AO472" s="143"/>
      <c r="AP472" s="142" t="s">
        <v>622</v>
      </c>
      <c r="AQ472" s="143"/>
      <c r="AR472" s="143"/>
      <c r="AS472" s="143"/>
      <c r="AT472" s="143"/>
      <c r="AU472" s="143"/>
      <c r="AV472" s="142" t="s">
        <v>623</v>
      </c>
      <c r="AW472" s="143"/>
      <c r="AX472" s="143"/>
      <c r="AY472" s="143"/>
      <c r="AZ472" s="143"/>
      <c r="BA472" s="143"/>
      <c r="BB472" s="143"/>
      <c r="BC472" s="142" t="s">
        <v>624</v>
      </c>
      <c r="BH472" s="143"/>
      <c r="BI472" s="143"/>
      <c r="BJ472" s="143"/>
      <c r="BK472" s="143"/>
      <c r="BL472" s="143"/>
      <c r="BM472" s="143"/>
      <c r="BN472" s="143"/>
      <c r="BO472" s="143"/>
      <c r="BP472" s="143"/>
      <c r="BQ472" s="143"/>
      <c r="BR472" s="143"/>
      <c r="BS472" s="143"/>
      <c r="BT472" s="143"/>
      <c r="BU472" s="143"/>
      <c r="BV472" s="143"/>
      <c r="BW472" s="143"/>
      <c r="BX472" s="143"/>
      <c r="BY472" s="143"/>
      <c r="BZ472" s="143"/>
      <c r="CA472" s="143"/>
      <c r="CB472" s="143"/>
      <c r="CC472" s="143"/>
      <c r="CD472" s="143"/>
      <c r="CE472" s="143"/>
      <c r="CF472" s="143"/>
      <c r="CG472" s="143"/>
      <c r="CH472" s="143"/>
      <c r="CI472" s="143"/>
      <c r="CJ472" s="143"/>
      <c r="CK472" s="143"/>
    </row>
    <row r="473" spans="9:89" ht="30" customHeight="1" x14ac:dyDescent="0.2">
      <c r="U473" s="143"/>
      <c r="V473" s="144" t="s">
        <v>625</v>
      </c>
      <c r="W473" s="144"/>
      <c r="X473" s="144"/>
      <c r="Y473" s="144"/>
      <c r="Z473" s="144"/>
      <c r="AA473" s="143"/>
      <c r="AC473" s="143"/>
      <c r="AD473" s="145" t="s">
        <v>625</v>
      </c>
      <c r="AE473" s="145"/>
      <c r="AF473" s="145"/>
      <c r="AG473" s="145"/>
      <c r="AH473" s="145"/>
      <c r="AI473" s="143"/>
      <c r="AJ473" s="145" t="s">
        <v>626</v>
      </c>
      <c r="AK473" s="145"/>
      <c r="AL473" s="145"/>
      <c r="AM473" s="145"/>
      <c r="AN473" s="145"/>
      <c r="AO473" s="143"/>
      <c r="AP473" s="145" t="s">
        <v>626</v>
      </c>
      <c r="AQ473" s="145"/>
      <c r="AR473" s="145"/>
      <c r="AS473" s="145"/>
      <c r="AT473" s="145"/>
      <c r="AU473" s="143"/>
      <c r="AV473" s="145" t="s">
        <v>627</v>
      </c>
      <c r="AW473" s="145"/>
      <c r="AX473" s="145"/>
      <c r="AY473" s="145"/>
      <c r="AZ473" s="145"/>
      <c r="BA473" s="143"/>
      <c r="BB473" s="143"/>
      <c r="BC473" s="145" t="s">
        <v>627</v>
      </c>
      <c r="BD473" s="145"/>
      <c r="BE473" s="145"/>
      <c r="BF473" s="145"/>
      <c r="BG473" s="145"/>
      <c r="BH473" s="143"/>
      <c r="BI473" s="143"/>
      <c r="BJ473" s="143"/>
      <c r="BK473" s="143"/>
      <c r="BL473" s="143"/>
      <c r="BM473" s="143"/>
      <c r="BN473" s="143"/>
      <c r="BO473" s="143"/>
      <c r="BP473" s="143"/>
      <c r="BQ473" s="143"/>
      <c r="BR473" s="143"/>
      <c r="BS473" s="143"/>
      <c r="BT473" s="143"/>
      <c r="BU473" s="143"/>
      <c r="BV473" s="143"/>
      <c r="BW473" s="143"/>
      <c r="BX473" s="143"/>
      <c r="BY473" s="143"/>
      <c r="BZ473" s="143"/>
      <c r="CA473" s="143"/>
      <c r="CB473" s="143"/>
      <c r="CC473" s="143"/>
      <c r="CD473" s="143"/>
      <c r="CE473" s="143"/>
      <c r="CF473" s="143"/>
      <c r="CG473" s="143"/>
      <c r="CH473" s="143"/>
      <c r="CI473" s="143"/>
      <c r="CJ473" s="143"/>
      <c r="CK473" s="143"/>
    </row>
    <row r="474" spans="9:89" ht="41.25" customHeight="1" x14ac:dyDescent="0.2">
      <c r="U474" s="142"/>
      <c r="V474" s="146" t="s">
        <v>628</v>
      </c>
      <c r="W474" s="146" t="s">
        <v>629</v>
      </c>
      <c r="X474" s="146" t="s">
        <v>630</v>
      </c>
      <c r="Y474" s="146" t="s">
        <v>631</v>
      </c>
      <c r="Z474" s="146" t="s">
        <v>632</v>
      </c>
      <c r="AA474" s="142"/>
      <c r="AC474" s="142"/>
      <c r="AD474" s="146" t="s">
        <v>628</v>
      </c>
      <c r="AE474" s="146" t="s">
        <v>8</v>
      </c>
      <c r="AF474" s="146" t="s">
        <v>633</v>
      </c>
      <c r="AG474" s="146" t="s">
        <v>631</v>
      </c>
      <c r="AH474" s="146" t="s">
        <v>632</v>
      </c>
      <c r="AI474" s="142"/>
      <c r="AJ474" s="146" t="s">
        <v>628</v>
      </c>
      <c r="AK474" s="146" t="s">
        <v>8</v>
      </c>
      <c r="AL474" s="146" t="s">
        <v>633</v>
      </c>
      <c r="AM474" s="146" t="s">
        <v>631</v>
      </c>
      <c r="AN474" s="146" t="s">
        <v>632</v>
      </c>
      <c r="AO474" s="142"/>
      <c r="AP474" s="146" t="s">
        <v>628</v>
      </c>
      <c r="AQ474" s="146" t="s">
        <v>8</v>
      </c>
      <c r="AR474" s="146" t="s">
        <v>633</v>
      </c>
      <c r="AS474" s="146" t="s">
        <v>631</v>
      </c>
      <c r="AT474" s="146" t="s">
        <v>632</v>
      </c>
      <c r="AU474" s="142"/>
      <c r="AV474" s="146" t="s">
        <v>628</v>
      </c>
      <c r="AW474" s="146" t="s">
        <v>8</v>
      </c>
      <c r="AX474" s="146" t="s">
        <v>633</v>
      </c>
      <c r="AY474" s="146" t="s">
        <v>631</v>
      </c>
      <c r="AZ474" s="146" t="s">
        <v>632</v>
      </c>
      <c r="BA474" s="142"/>
      <c r="BB474" s="142"/>
      <c r="BC474" s="146" t="s">
        <v>628</v>
      </c>
      <c r="BD474" s="146" t="s">
        <v>8</v>
      </c>
      <c r="BE474" s="146" t="s">
        <v>633</v>
      </c>
      <c r="BF474" s="146" t="s">
        <v>631</v>
      </c>
      <c r="BG474" s="146" t="s">
        <v>632</v>
      </c>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row>
    <row r="475" spans="9:89" x14ac:dyDescent="0.2">
      <c r="U475" s="142"/>
      <c r="V475" s="147">
        <f ca="1">SUM(W475:Z475)</f>
        <v>89.51</v>
      </c>
      <c r="W475" s="147">
        <f ca="1">I464</f>
        <v>33.85</v>
      </c>
      <c r="X475" s="147">
        <f ca="1">J464</f>
        <v>14.86</v>
      </c>
      <c r="Y475" s="147">
        <f ca="1">K464</f>
        <v>7.8350000000000009</v>
      </c>
      <c r="Z475" s="147">
        <f ca="1">L464</f>
        <v>32.965000000000003</v>
      </c>
      <c r="AA475" s="142"/>
      <c r="AC475" s="142"/>
      <c r="AD475" s="147">
        <f>SUM(AE475:AH475)</f>
        <v>88.344999999999999</v>
      </c>
      <c r="AE475" s="147">
        <v>33.725000000000001</v>
      </c>
      <c r="AF475" s="147">
        <v>15.389999999999999</v>
      </c>
      <c r="AG475" s="147">
        <v>7.335</v>
      </c>
      <c r="AH475" s="147">
        <v>31.895</v>
      </c>
      <c r="AI475" s="142"/>
      <c r="AJ475" s="147">
        <f>SUM(AK475:AN475)</f>
        <v>85.552999999999997</v>
      </c>
      <c r="AK475" s="147">
        <v>32.416333333333334</v>
      </c>
      <c r="AL475" s="147">
        <v>14.490000000000002</v>
      </c>
      <c r="AM475" s="147">
        <v>7.3516666666666666</v>
      </c>
      <c r="AN475" s="147">
        <v>31.295000000000002</v>
      </c>
      <c r="AO475" s="142"/>
      <c r="AP475" s="147">
        <f>SUM(AQ475:AT475)</f>
        <v>81.975616666666667</v>
      </c>
      <c r="AQ475" s="147">
        <v>31.032283333333336</v>
      </c>
      <c r="AR475" s="147">
        <v>14.296666666666665</v>
      </c>
      <c r="AS475" s="147">
        <v>8.1416666666666675</v>
      </c>
      <c r="AT475" s="147">
        <v>28.505000000000003</v>
      </c>
      <c r="AU475" s="142"/>
      <c r="AV475" s="147">
        <f>SUM(AW475:AZ475)</f>
        <v>80.223950000000002</v>
      </c>
      <c r="AW475" s="147">
        <v>30.857283333333335</v>
      </c>
      <c r="AX475" s="147">
        <v>14.17</v>
      </c>
      <c r="AY475" s="147">
        <v>8.1716666666666669</v>
      </c>
      <c r="AZ475" s="147">
        <v>27.024999999999999</v>
      </c>
      <c r="BA475" s="142"/>
      <c r="BB475" s="142"/>
      <c r="BC475" s="147">
        <v>83.333949999999987</v>
      </c>
      <c r="BD475" s="147">
        <v>31.507283333333334</v>
      </c>
      <c r="BE475" s="147">
        <v>14.82</v>
      </c>
      <c r="BF475" s="147">
        <v>7.1366666666666667</v>
      </c>
      <c r="BG475" s="147">
        <v>29.87</v>
      </c>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row>
    <row r="476" spans="9:89" x14ac:dyDescent="0.2">
      <c r="U476" s="142"/>
      <c r="V476" s="148">
        <f ca="1">V475/$V$475</f>
        <v>1</v>
      </c>
      <c r="W476" s="149">
        <f ca="1">W475/$V$475</f>
        <v>0.37817003686738909</v>
      </c>
      <c r="X476" s="149">
        <f ca="1">X475/$V$475</f>
        <v>0.16601497039436933</v>
      </c>
      <c r="Y476" s="149">
        <f ca="1">Y475/$V$475</f>
        <v>8.753211931627751E-2</v>
      </c>
      <c r="Z476" s="149">
        <f ca="1">Z475/$V$475</f>
        <v>0.36828287342196403</v>
      </c>
      <c r="AA476" s="142"/>
      <c r="AC476" s="142"/>
      <c r="AD476" s="148">
        <v>1</v>
      </c>
      <c r="AE476" s="149">
        <v>0.36336616352934326</v>
      </c>
      <c r="AF476" s="149">
        <v>0.17938108281368376</v>
      </c>
      <c r="AG476" s="149">
        <v>8.5494492686053969E-2</v>
      </c>
      <c r="AH476" s="149">
        <v>0.37175826097091902</v>
      </c>
      <c r="AI476" s="142"/>
      <c r="AJ476" s="148">
        <f>AJ475/AJ475</f>
        <v>1</v>
      </c>
      <c r="AK476" s="149">
        <f>AK475/AJ475</f>
        <v>0.3789035256897284</v>
      </c>
      <c r="AL476" s="149">
        <f>AL475/AJ475</f>
        <v>0.16936869542856478</v>
      </c>
      <c r="AM476" s="149">
        <f>AM475/AJ475</f>
        <v>8.5931138202829438E-2</v>
      </c>
      <c r="AN476" s="149">
        <f>AN475/AJ475</f>
        <v>0.36579664067887746</v>
      </c>
      <c r="AO476" s="142"/>
      <c r="AP476" s="148">
        <f>AP475/AP475</f>
        <v>1</v>
      </c>
      <c r="AQ476" s="149">
        <f>AQ475/AP475</f>
        <v>0.37855504594150663</v>
      </c>
      <c r="AR476" s="149">
        <f>AR475/AP475</f>
        <v>0.17440145311502178</v>
      </c>
      <c r="AS476" s="149">
        <f>AS475/AP475</f>
        <v>9.9318150905442007E-2</v>
      </c>
      <c r="AT476" s="149">
        <f>AT475/AP475</f>
        <v>0.34772535003802962</v>
      </c>
      <c r="AU476" s="142"/>
      <c r="AV476" s="148">
        <f>AV475/AV475</f>
        <v>1</v>
      </c>
      <c r="AW476" s="149">
        <f>AW475/AV475</f>
        <v>0.38463929204848846</v>
      </c>
      <c r="AX476" s="149">
        <f>AX475/AV475</f>
        <v>0.17663054486845886</v>
      </c>
      <c r="AY476" s="149">
        <f>AY475/AV475</f>
        <v>0.10186068707245986</v>
      </c>
      <c r="AZ476" s="149">
        <f>AZ475/AV475</f>
        <v>0.33686947601059281</v>
      </c>
      <c r="BA476" s="142"/>
      <c r="BB476" s="142"/>
      <c r="BC476" s="148">
        <f>BC475/$BC$475</f>
        <v>1</v>
      </c>
      <c r="BD476" s="149">
        <f>BD475/$BC$475</f>
        <v>0.37808460217394396</v>
      </c>
      <c r="BE476" s="149">
        <f>BE475/$BC$475</f>
        <v>0.17783868399373848</v>
      </c>
      <c r="BF476" s="149">
        <f>BF475/$BC$475</f>
        <v>8.5639366268689621E-2</v>
      </c>
      <c r="BG476" s="149">
        <f>BG475/$BC$475</f>
        <v>0.35843734756362811</v>
      </c>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row>
    <row r="477" spans="9:89" ht="14.25" x14ac:dyDescent="0.2">
      <c r="U477" s="143"/>
      <c r="V477" s="150">
        <f ca="1">W477+Z477</f>
        <v>1</v>
      </c>
      <c r="W477" s="151">
        <f ca="1">W476+X476+Y476</f>
        <v>0.63171712657803591</v>
      </c>
      <c r="X477" s="151"/>
      <c r="Y477" s="151"/>
      <c r="Z477" s="152">
        <f ca="1">Z476</f>
        <v>0.36828287342196403</v>
      </c>
      <c r="AA477" s="143"/>
      <c r="AC477" s="143"/>
      <c r="AD477" s="150">
        <f>AE477+AH477</f>
        <v>0.99999999999999989</v>
      </c>
      <c r="AE477" s="151">
        <f>AE476+AF476+AG476</f>
        <v>0.62824173902908087</v>
      </c>
      <c r="AF477" s="151"/>
      <c r="AG477" s="151"/>
      <c r="AH477" s="152">
        <f>AH476</f>
        <v>0.37175826097091902</v>
      </c>
      <c r="AI477" s="143"/>
      <c r="AJ477" s="150">
        <f>AK477+AN477</f>
        <v>1.0000000000000002</v>
      </c>
      <c r="AK477" s="151">
        <f>AK476+AL476+AM476</f>
        <v>0.63420335932112271</v>
      </c>
      <c r="AL477" s="151"/>
      <c r="AM477" s="151"/>
      <c r="AN477" s="152">
        <f>AN476</f>
        <v>0.36579664067887746</v>
      </c>
      <c r="AO477" s="143"/>
      <c r="AP477" s="150">
        <f>AQ477+AT477</f>
        <v>1</v>
      </c>
      <c r="AQ477" s="151">
        <f>AQ476+AR476+AS476</f>
        <v>0.65227464996197049</v>
      </c>
      <c r="AR477" s="151"/>
      <c r="AS477" s="151"/>
      <c r="AT477" s="152">
        <f>AT476</f>
        <v>0.34772535003802962</v>
      </c>
      <c r="AU477" s="143"/>
      <c r="AV477" s="150">
        <f>AW477+AZ477</f>
        <v>1</v>
      </c>
      <c r="AW477" s="151">
        <f>AW476+AX476+AY476</f>
        <v>0.66313052398940719</v>
      </c>
      <c r="AX477" s="151"/>
      <c r="AY477" s="151"/>
      <c r="AZ477" s="152">
        <f>AZ476</f>
        <v>0.33686947601059281</v>
      </c>
      <c r="BA477" s="143"/>
      <c r="BB477" s="143"/>
      <c r="BC477" s="150">
        <f>BD477+BG477</f>
        <v>1</v>
      </c>
      <c r="BD477" s="153">
        <f>BD476+BE476+BF476</f>
        <v>0.64156265243637201</v>
      </c>
      <c r="BE477" s="153"/>
      <c r="BF477" s="153"/>
      <c r="BG477" s="152">
        <f>BG476</f>
        <v>0.35843734756362811</v>
      </c>
      <c r="BH477" s="143"/>
      <c r="BI477" s="143"/>
      <c r="BJ477" s="143"/>
      <c r="BK477" s="143"/>
      <c r="BL477" s="143"/>
      <c r="BM477" s="143"/>
      <c r="BN477" s="143"/>
      <c r="BO477" s="143"/>
      <c r="BP477" s="143"/>
      <c r="BQ477" s="143"/>
      <c r="BR477" s="143"/>
      <c r="BS477" s="143"/>
      <c r="BT477" s="143"/>
      <c r="BU477" s="143"/>
      <c r="BV477" s="143"/>
      <c r="BW477" s="143"/>
      <c r="BX477" s="143"/>
      <c r="BY477" s="143"/>
      <c r="BZ477" s="143"/>
      <c r="CA477" s="143"/>
      <c r="CB477" s="143"/>
      <c r="CC477" s="143"/>
      <c r="CD477" s="143"/>
      <c r="CE477" s="143"/>
      <c r="CF477" s="143"/>
      <c r="CG477" s="143"/>
      <c r="CH477" s="143"/>
      <c r="CI477" s="143"/>
      <c r="CJ477" s="143"/>
      <c r="CK477" s="143"/>
    </row>
    <row r="478" spans="9:89" x14ac:dyDescent="0.2">
      <c r="U478" s="143"/>
      <c r="V478" s="143"/>
      <c r="W478" s="154"/>
      <c r="X478" s="143"/>
      <c r="Y478" s="143"/>
      <c r="Z478" s="143"/>
      <c r="AA478" s="143"/>
      <c r="AC478" s="143"/>
      <c r="AD478" s="143"/>
      <c r="AE478" s="143"/>
      <c r="AF478" s="143"/>
      <c r="AG478" s="143"/>
      <c r="AH478" s="143"/>
      <c r="AI478" s="143"/>
      <c r="AJ478" s="143"/>
      <c r="AK478" s="143"/>
      <c r="AL478" s="143"/>
      <c r="AM478" s="143"/>
      <c r="AN478" s="143"/>
      <c r="AO478" s="143"/>
      <c r="AP478" s="143"/>
      <c r="AQ478" s="143"/>
      <c r="AR478" s="143"/>
      <c r="AS478" s="143"/>
      <c r="AT478" s="143"/>
      <c r="AU478" s="143"/>
      <c r="AV478" s="143"/>
      <c r="AW478" s="143"/>
      <c r="AX478" s="143"/>
      <c r="AY478" s="143"/>
      <c r="AZ478" s="143"/>
      <c r="BA478" s="143"/>
      <c r="BB478" s="143"/>
      <c r="BH478" s="143"/>
      <c r="BI478" s="143"/>
      <c r="BJ478" s="143"/>
      <c r="BK478" s="143"/>
      <c r="BL478" s="143"/>
      <c r="BM478" s="143"/>
      <c r="BN478" s="143"/>
      <c r="BO478" s="143"/>
      <c r="BP478" s="143"/>
      <c r="BQ478" s="143"/>
      <c r="BR478" s="143"/>
      <c r="BS478" s="143"/>
      <c r="BT478" s="143"/>
      <c r="BU478" s="143"/>
      <c r="BV478" s="143"/>
      <c r="BW478" s="143"/>
      <c r="BX478" s="143"/>
      <c r="BY478" s="143"/>
      <c r="BZ478" s="143"/>
      <c r="CA478" s="143"/>
      <c r="CB478" s="143"/>
      <c r="CC478" s="143"/>
      <c r="CD478" s="143"/>
      <c r="CE478" s="143"/>
      <c r="CF478" s="143"/>
      <c r="CG478" s="143"/>
      <c r="CH478" s="143"/>
      <c r="CI478" s="143"/>
      <c r="CJ478" s="143"/>
      <c r="CK478" s="143"/>
    </row>
    <row r="479" spans="9:89" x14ac:dyDescent="0.2">
      <c r="U479" s="143"/>
      <c r="V479" s="143"/>
      <c r="W479" s="143"/>
      <c r="X479" s="143"/>
      <c r="Y479" s="143"/>
      <c r="Z479" s="143"/>
      <c r="AA479" s="143"/>
      <c r="AC479" s="143"/>
      <c r="AD479" s="143"/>
      <c r="AE479" s="143"/>
      <c r="AF479" s="143"/>
      <c r="AG479" s="143"/>
      <c r="AH479" s="143"/>
      <c r="AI479" s="143"/>
      <c r="AJ479" s="143"/>
      <c r="AK479" s="143"/>
      <c r="AL479" s="143"/>
      <c r="AM479" s="143"/>
      <c r="AN479" s="143"/>
      <c r="AO479" s="143"/>
      <c r="AP479" s="143"/>
      <c r="AQ479" s="143"/>
      <c r="AR479" s="143"/>
      <c r="AS479" s="143"/>
      <c r="AT479" s="143"/>
      <c r="AU479" s="143"/>
      <c r="AV479" s="143"/>
      <c r="AW479" s="143"/>
      <c r="AX479" s="143"/>
      <c r="AY479" s="143"/>
      <c r="AZ479" s="143"/>
      <c r="BA479" s="143"/>
      <c r="BB479" s="143"/>
      <c r="BH479" s="143"/>
      <c r="BI479" s="143"/>
      <c r="BJ479" s="143"/>
      <c r="BK479" s="143"/>
      <c r="BL479" s="143"/>
      <c r="BM479" s="143"/>
      <c r="BN479" s="143"/>
      <c r="BO479" s="143"/>
      <c r="BP479" s="143"/>
      <c r="BQ479" s="143"/>
      <c r="BR479" s="143"/>
      <c r="BS479" s="143"/>
      <c r="BT479" s="143"/>
      <c r="BU479" s="143"/>
      <c r="BV479" s="143"/>
      <c r="BW479" s="143"/>
      <c r="BX479" s="143"/>
      <c r="BY479" s="143"/>
      <c r="BZ479" s="143"/>
      <c r="CA479" s="143"/>
      <c r="CB479" s="143"/>
      <c r="CC479" s="143"/>
      <c r="CD479" s="143"/>
      <c r="CE479" s="143"/>
      <c r="CF479" s="143"/>
      <c r="CG479" s="143"/>
      <c r="CH479" s="143"/>
      <c r="CI479" s="143"/>
      <c r="CJ479" s="143"/>
      <c r="CK479" s="143"/>
    </row>
    <row r="480" spans="9:89" x14ac:dyDescent="0.2">
      <c r="U480" s="143"/>
      <c r="V480" s="143"/>
      <c r="W480" s="143"/>
      <c r="X480" s="143"/>
      <c r="Y480" s="143"/>
      <c r="Z480" s="143"/>
      <c r="AA480" s="143"/>
      <c r="AC480" s="143"/>
      <c r="AD480" s="143"/>
      <c r="AE480" s="143"/>
      <c r="AF480" s="143"/>
      <c r="AG480" s="143"/>
      <c r="AH480" s="143"/>
      <c r="AI480" s="143"/>
      <c r="AJ480" s="143"/>
      <c r="AK480" s="143"/>
      <c r="AL480" s="143"/>
      <c r="AM480" s="143"/>
      <c r="AN480" s="143"/>
      <c r="AO480" s="143"/>
      <c r="AP480" s="143"/>
      <c r="AQ480" s="143"/>
      <c r="AR480" s="143"/>
      <c r="AS480" s="143"/>
      <c r="AT480" s="143"/>
      <c r="AU480" s="143"/>
      <c r="AV480" s="143"/>
      <c r="AW480" s="143"/>
      <c r="AX480" s="143"/>
      <c r="AY480" s="143"/>
      <c r="AZ480" s="143"/>
      <c r="BA480" s="143"/>
      <c r="BB480" s="143"/>
      <c r="BH480" s="143"/>
      <c r="BI480" s="143"/>
      <c r="BJ480" s="143"/>
      <c r="BK480" s="143"/>
      <c r="BL480" s="143"/>
      <c r="BM480" s="143"/>
      <c r="BN480" s="143"/>
      <c r="BO480" s="143"/>
      <c r="BP480" s="143"/>
      <c r="BQ480" s="143"/>
      <c r="BR480" s="143"/>
      <c r="BS480" s="143"/>
      <c r="BT480" s="143"/>
      <c r="BU480" s="143"/>
      <c r="BV480" s="143"/>
      <c r="BW480" s="143"/>
      <c r="BX480" s="143"/>
      <c r="BY480" s="143"/>
      <c r="BZ480" s="143"/>
      <c r="CA480" s="143"/>
      <c r="CB480" s="143"/>
      <c r="CC480" s="143"/>
      <c r="CD480" s="143"/>
      <c r="CE480" s="143"/>
      <c r="CF480" s="143"/>
      <c r="CG480" s="143"/>
      <c r="CH480" s="143"/>
      <c r="CI480" s="143"/>
      <c r="CJ480" s="143"/>
      <c r="CK480" s="143"/>
    </row>
    <row r="481" spans="21:89" x14ac:dyDescent="0.2">
      <c r="U481" s="143"/>
      <c r="V481" s="143"/>
      <c r="W481" s="143"/>
      <c r="X481" s="143"/>
      <c r="Y481" s="143"/>
      <c r="Z481" s="143"/>
      <c r="AA481" s="143"/>
      <c r="AC481" s="143"/>
      <c r="AD481" s="143"/>
      <c r="AE481" s="143"/>
      <c r="AF481" s="143"/>
      <c r="AG481" s="143"/>
      <c r="AH481" s="143"/>
      <c r="AI481" s="143"/>
      <c r="AJ481" s="143"/>
      <c r="AK481" s="143"/>
      <c r="AL481" s="143"/>
      <c r="AM481" s="143"/>
      <c r="AN481" s="143"/>
      <c r="AO481" s="143"/>
      <c r="AP481" s="143"/>
      <c r="AQ481" s="143"/>
      <c r="AR481" s="143"/>
      <c r="AS481" s="143"/>
      <c r="AT481" s="143"/>
      <c r="AU481" s="143"/>
      <c r="AV481" s="143"/>
      <c r="AW481" s="143"/>
      <c r="AX481" s="143"/>
      <c r="AY481" s="143"/>
      <c r="AZ481" s="143"/>
      <c r="BA481" s="143"/>
      <c r="BB481" s="143"/>
      <c r="BH481" s="143"/>
      <c r="BI481" s="143"/>
      <c r="BJ481" s="143"/>
      <c r="BK481" s="143"/>
      <c r="BL481" s="143"/>
      <c r="BM481" s="143"/>
      <c r="BN481" s="143"/>
      <c r="BO481" s="143"/>
      <c r="BP481" s="143"/>
      <c r="BQ481" s="143"/>
      <c r="BR481" s="143"/>
      <c r="BS481" s="143"/>
      <c r="BT481" s="143"/>
      <c r="BU481" s="143"/>
      <c r="BV481" s="143"/>
      <c r="BW481" s="143"/>
      <c r="BX481" s="143"/>
      <c r="BY481" s="143"/>
      <c r="BZ481" s="143"/>
      <c r="CA481" s="143"/>
      <c r="CB481" s="143"/>
      <c r="CC481" s="143"/>
      <c r="CD481" s="143"/>
      <c r="CE481" s="143"/>
      <c r="CF481" s="143"/>
      <c r="CG481" s="143"/>
      <c r="CH481" s="143"/>
      <c r="CI481" s="143"/>
      <c r="CJ481" s="143"/>
      <c r="CK481" s="143"/>
    </row>
    <row r="482" spans="21:89" x14ac:dyDescent="0.2">
      <c r="U482" s="143"/>
      <c r="V482" s="143"/>
      <c r="W482" s="143"/>
      <c r="X482" s="143"/>
      <c r="Y482" s="143"/>
      <c r="Z482" s="143"/>
      <c r="AA482" s="143"/>
      <c r="AC482" s="143"/>
      <c r="AD482" s="143"/>
      <c r="AE482" s="143"/>
      <c r="AF482" s="143"/>
      <c r="AG482" s="143"/>
      <c r="AH482" s="143"/>
      <c r="AI482" s="143"/>
      <c r="AJ482" s="143"/>
      <c r="AK482" s="143"/>
      <c r="AL482" s="143"/>
      <c r="AM482" s="143"/>
      <c r="AN482" s="143"/>
      <c r="AO482" s="143"/>
      <c r="AP482" s="143"/>
      <c r="AQ482" s="143"/>
      <c r="AR482" s="143"/>
      <c r="AS482" s="143"/>
      <c r="AT482" s="143"/>
      <c r="AU482" s="143"/>
      <c r="AV482" s="143"/>
      <c r="AW482" s="143"/>
      <c r="AX482" s="143"/>
      <c r="AY482" s="143"/>
      <c r="AZ482" s="143"/>
      <c r="BA482" s="143"/>
      <c r="BB482" s="143"/>
      <c r="BH482" s="143"/>
      <c r="BI482" s="143"/>
      <c r="BJ482" s="143"/>
      <c r="BK482" s="143"/>
      <c r="BL482" s="143"/>
      <c r="BM482" s="143"/>
      <c r="BN482" s="143"/>
      <c r="BO482" s="143"/>
      <c r="BP482" s="143"/>
      <c r="BQ482" s="143"/>
      <c r="BR482" s="143"/>
      <c r="BS482" s="143"/>
      <c r="BT482" s="143"/>
      <c r="BU482" s="143"/>
      <c r="BV482" s="143"/>
      <c r="BW482" s="143"/>
      <c r="BX482" s="143"/>
      <c r="BY482" s="143"/>
      <c r="BZ482" s="143"/>
      <c r="CA482" s="143"/>
      <c r="CB482" s="143"/>
      <c r="CC482" s="143"/>
      <c r="CD482" s="143"/>
      <c r="CE482" s="143"/>
      <c r="CF482" s="143"/>
      <c r="CG482" s="143"/>
      <c r="CH482" s="143"/>
      <c r="CI482" s="143"/>
      <c r="CJ482" s="143"/>
      <c r="CK482" s="143"/>
    </row>
    <row r="483" spans="21:89" x14ac:dyDescent="0.2">
      <c r="U483" s="143"/>
      <c r="V483" s="143"/>
      <c r="W483" s="143"/>
      <c r="X483" s="143"/>
      <c r="Y483" s="143"/>
      <c r="Z483" s="143"/>
      <c r="AA483" s="143"/>
      <c r="AC483" s="143"/>
      <c r="AD483" s="143"/>
      <c r="AE483" s="143"/>
      <c r="AF483" s="143"/>
      <c r="AG483" s="143"/>
      <c r="AH483" s="143"/>
      <c r="AI483" s="143"/>
      <c r="AJ483" s="143"/>
      <c r="AK483" s="143"/>
      <c r="AL483" s="143"/>
      <c r="AM483" s="143"/>
      <c r="AN483" s="143"/>
      <c r="AO483" s="143"/>
      <c r="AP483" s="143"/>
      <c r="AQ483" s="143"/>
      <c r="AR483" s="143"/>
      <c r="AS483" s="143"/>
      <c r="AT483" s="143"/>
      <c r="AU483" s="143"/>
      <c r="AV483" s="143"/>
      <c r="AW483" s="143"/>
      <c r="AX483" s="143"/>
      <c r="AY483" s="143"/>
      <c r="AZ483" s="143"/>
      <c r="BA483" s="143"/>
      <c r="BB483" s="143"/>
      <c r="BH483" s="143"/>
      <c r="BI483" s="143"/>
      <c r="BJ483" s="143"/>
      <c r="BK483" s="143"/>
      <c r="BL483" s="143"/>
      <c r="BM483" s="143"/>
      <c r="BN483" s="143"/>
      <c r="BO483" s="143"/>
      <c r="BP483" s="143"/>
      <c r="BQ483" s="143"/>
      <c r="BR483" s="143"/>
      <c r="BS483" s="143"/>
      <c r="BT483" s="143"/>
      <c r="BU483" s="143"/>
      <c r="BV483" s="143"/>
      <c r="BW483" s="143"/>
      <c r="BX483" s="143"/>
      <c r="BY483" s="143"/>
      <c r="BZ483" s="143"/>
      <c r="CA483" s="143"/>
      <c r="CB483" s="143"/>
      <c r="CC483" s="143"/>
      <c r="CD483" s="143"/>
      <c r="CE483" s="143"/>
      <c r="CF483" s="143"/>
      <c r="CG483" s="143"/>
      <c r="CH483" s="143"/>
      <c r="CI483" s="143"/>
      <c r="CJ483" s="143"/>
      <c r="CK483" s="143"/>
    </row>
    <row r="484" spans="21:89" x14ac:dyDescent="0.2">
      <c r="U484" s="143"/>
      <c r="V484" s="143"/>
      <c r="W484" s="143"/>
      <c r="X484" s="143"/>
      <c r="Y484" s="143"/>
      <c r="Z484" s="143"/>
      <c r="AA484" s="143"/>
      <c r="AC484" s="143"/>
      <c r="AD484" s="143"/>
      <c r="AE484" s="143"/>
      <c r="AF484" s="143"/>
      <c r="AG484" s="143"/>
      <c r="AH484" s="143"/>
      <c r="AI484" s="143"/>
      <c r="AJ484" s="143"/>
      <c r="AK484" s="143"/>
      <c r="AL484" s="143"/>
      <c r="AM484" s="143"/>
      <c r="AN484" s="143"/>
      <c r="AO484" s="143"/>
      <c r="AP484" s="143"/>
      <c r="AQ484" s="143"/>
      <c r="AR484" s="143"/>
      <c r="AS484" s="143"/>
      <c r="AT484" s="143"/>
      <c r="AU484" s="143"/>
      <c r="AV484" s="143"/>
      <c r="AW484" s="143"/>
      <c r="AX484" s="143"/>
      <c r="AY484" s="143"/>
      <c r="AZ484" s="143"/>
      <c r="BA484" s="143"/>
      <c r="BB484" s="143"/>
      <c r="BH484" s="143"/>
      <c r="BI484" s="143"/>
      <c r="BJ484" s="143"/>
      <c r="BK484" s="143"/>
      <c r="BL484" s="143"/>
      <c r="BM484" s="143"/>
      <c r="BN484" s="143"/>
      <c r="BO484" s="143"/>
      <c r="BP484" s="143"/>
      <c r="BQ484" s="143"/>
      <c r="BR484" s="143"/>
      <c r="BS484" s="143"/>
      <c r="BT484" s="143"/>
      <c r="BU484" s="143"/>
      <c r="BV484" s="143"/>
      <c r="BW484" s="143"/>
      <c r="BX484" s="143"/>
      <c r="BY484" s="143"/>
      <c r="BZ484" s="143"/>
      <c r="CA484" s="143"/>
      <c r="CB484" s="143"/>
      <c r="CC484" s="143"/>
      <c r="CD484" s="143"/>
      <c r="CE484" s="143"/>
      <c r="CF484" s="143"/>
      <c r="CG484" s="143"/>
      <c r="CH484" s="143"/>
      <c r="CI484" s="143"/>
      <c r="CJ484" s="143"/>
      <c r="CK484" s="143"/>
    </row>
    <row r="485" spans="21:89" x14ac:dyDescent="0.2">
      <c r="U485" s="143"/>
      <c r="V485" s="143"/>
      <c r="W485" s="143"/>
      <c r="X485" s="143"/>
      <c r="Y485" s="143"/>
      <c r="Z485" s="143"/>
      <c r="AA485" s="143"/>
      <c r="AC485" s="143"/>
      <c r="AD485" s="143"/>
      <c r="AE485" s="143"/>
      <c r="AF485" s="143"/>
      <c r="AG485" s="143"/>
      <c r="AH485" s="143"/>
      <c r="AI485" s="143"/>
      <c r="AJ485" s="143"/>
      <c r="AK485" s="143"/>
      <c r="AL485" s="143"/>
      <c r="AM485" s="143"/>
      <c r="AN485" s="143"/>
      <c r="AO485" s="143"/>
      <c r="AP485" s="143"/>
      <c r="AQ485" s="143"/>
      <c r="AR485" s="143"/>
      <c r="AS485" s="143"/>
      <c r="AT485" s="143"/>
      <c r="AU485" s="143"/>
      <c r="AV485" s="143"/>
      <c r="AW485" s="143"/>
      <c r="AX485" s="143"/>
      <c r="AY485" s="143"/>
      <c r="AZ485" s="143"/>
      <c r="BA485" s="143"/>
      <c r="BB485" s="143"/>
      <c r="BH485" s="143"/>
      <c r="BI485" s="143"/>
      <c r="BJ485" s="143"/>
      <c r="BK485" s="143"/>
      <c r="BL485" s="143"/>
      <c r="BM485" s="143"/>
      <c r="BN485" s="143"/>
      <c r="BO485" s="143"/>
      <c r="BP485" s="143"/>
      <c r="BQ485" s="143"/>
      <c r="BR485" s="143"/>
      <c r="BS485" s="143"/>
      <c r="BT485" s="143"/>
      <c r="BU485" s="143"/>
      <c r="BV485" s="143"/>
      <c r="BW485" s="143"/>
      <c r="BX485" s="143"/>
      <c r="BY485" s="143"/>
      <c r="BZ485" s="143"/>
      <c r="CA485" s="143"/>
      <c r="CB485" s="143"/>
      <c r="CC485" s="143"/>
      <c r="CD485" s="143"/>
      <c r="CE485" s="143"/>
      <c r="CF485" s="143"/>
      <c r="CG485" s="143"/>
      <c r="CH485" s="143"/>
      <c r="CI485" s="143"/>
      <c r="CJ485" s="143"/>
      <c r="CK485" s="143"/>
    </row>
    <row r="486" spans="21:89" x14ac:dyDescent="0.2">
      <c r="U486" s="143"/>
      <c r="V486" s="143"/>
      <c r="W486" s="143"/>
      <c r="X486" s="143"/>
      <c r="Y486" s="143"/>
      <c r="Z486" s="143"/>
      <c r="AA486" s="143"/>
      <c r="AC486" s="143"/>
      <c r="AD486" s="143"/>
      <c r="AE486" s="143"/>
      <c r="AF486" s="143"/>
      <c r="AG486" s="143"/>
      <c r="AH486" s="143"/>
      <c r="AI486" s="143"/>
      <c r="AJ486" s="143"/>
      <c r="AK486" s="143"/>
      <c r="AL486" s="143"/>
      <c r="AM486" s="143"/>
      <c r="AN486" s="143"/>
      <c r="AO486" s="143"/>
      <c r="AP486" s="143"/>
      <c r="AQ486" s="143"/>
      <c r="AR486" s="143"/>
      <c r="AS486" s="143"/>
      <c r="AT486" s="143"/>
      <c r="AU486" s="143"/>
      <c r="AV486" s="143"/>
      <c r="AW486" s="143"/>
      <c r="AX486" s="143"/>
      <c r="AY486" s="143"/>
      <c r="AZ486" s="143"/>
      <c r="BA486" s="143"/>
      <c r="BB486" s="143"/>
      <c r="BH486" s="143"/>
      <c r="BI486" s="143"/>
      <c r="BJ486" s="143"/>
      <c r="BK486" s="143"/>
      <c r="BL486" s="143"/>
      <c r="BM486" s="143"/>
      <c r="BN486" s="143"/>
      <c r="BO486" s="143"/>
      <c r="BP486" s="143"/>
      <c r="BQ486" s="143"/>
      <c r="BR486" s="143"/>
      <c r="BS486" s="143"/>
      <c r="BT486" s="143"/>
      <c r="BU486" s="143"/>
      <c r="BV486" s="143"/>
      <c r="BW486" s="143"/>
      <c r="BX486" s="143"/>
      <c r="BY486" s="143"/>
      <c r="BZ486" s="143"/>
      <c r="CA486" s="143"/>
      <c r="CB486" s="143"/>
      <c r="CC486" s="143"/>
      <c r="CD486" s="143"/>
      <c r="CE486" s="143"/>
      <c r="CF486" s="143"/>
      <c r="CG486" s="143"/>
      <c r="CH486" s="143"/>
      <c r="CI486" s="143"/>
      <c r="CJ486" s="143"/>
      <c r="CK486" s="143"/>
    </row>
    <row r="487" spans="21:89" x14ac:dyDescent="0.2">
      <c r="U487" s="143"/>
      <c r="V487" s="143"/>
      <c r="W487" s="143"/>
      <c r="X487" s="143"/>
      <c r="Y487" s="143"/>
      <c r="Z487" s="143"/>
      <c r="AA487" s="143"/>
      <c r="AC487" s="143"/>
      <c r="AD487" s="143"/>
      <c r="AE487" s="143"/>
      <c r="AF487" s="143"/>
      <c r="AG487" s="143"/>
      <c r="AH487" s="143"/>
      <c r="AI487" s="143"/>
      <c r="AJ487" s="143"/>
      <c r="AK487" s="143"/>
      <c r="AL487" s="143"/>
      <c r="AM487" s="143"/>
      <c r="AN487" s="143"/>
      <c r="AO487" s="143"/>
      <c r="AP487" s="143"/>
      <c r="AQ487" s="143"/>
      <c r="AR487" s="143"/>
      <c r="AS487" s="143"/>
      <c r="AT487" s="143"/>
      <c r="AU487" s="143"/>
      <c r="AV487" s="143"/>
      <c r="AW487" s="143"/>
      <c r="AX487" s="143"/>
      <c r="AY487" s="143"/>
      <c r="AZ487" s="143"/>
      <c r="BA487" s="143"/>
      <c r="BB487" s="143"/>
      <c r="BH487" s="143"/>
      <c r="BI487" s="143"/>
      <c r="BJ487" s="143"/>
      <c r="BK487" s="143"/>
      <c r="BL487" s="143"/>
      <c r="BM487" s="143"/>
      <c r="BN487" s="143"/>
      <c r="BO487" s="143"/>
      <c r="BP487" s="143"/>
      <c r="BQ487" s="143"/>
      <c r="BR487" s="143"/>
      <c r="BS487" s="143"/>
      <c r="BT487" s="143"/>
      <c r="BU487" s="143"/>
      <c r="BV487" s="143"/>
      <c r="BW487" s="143"/>
      <c r="BX487" s="143"/>
      <c r="BY487" s="143"/>
      <c r="BZ487" s="143"/>
      <c r="CA487" s="143"/>
      <c r="CB487" s="143"/>
      <c r="CC487" s="143"/>
      <c r="CD487" s="143"/>
      <c r="CE487" s="143"/>
      <c r="CF487" s="143"/>
      <c r="CG487" s="143"/>
      <c r="CH487" s="143"/>
      <c r="CI487" s="143"/>
      <c r="CJ487" s="143"/>
      <c r="CK487" s="143"/>
    </row>
    <row r="488" spans="21:89" x14ac:dyDescent="0.2">
      <c r="U488" s="143"/>
      <c r="V488" s="143"/>
      <c r="W488" s="143"/>
      <c r="X488" s="143"/>
      <c r="Y488" s="143"/>
      <c r="Z488" s="143"/>
      <c r="AA488" s="143"/>
      <c r="AC488" s="143"/>
      <c r="AD488" s="143"/>
      <c r="AE488" s="143"/>
      <c r="AF488" s="143"/>
      <c r="AG488" s="143"/>
      <c r="AH488" s="143"/>
      <c r="AI488" s="143"/>
      <c r="AJ488" s="143"/>
      <c r="AK488" s="143"/>
      <c r="AL488" s="143"/>
      <c r="AM488" s="143"/>
      <c r="AN488" s="143"/>
      <c r="AO488" s="143"/>
      <c r="AP488" s="143"/>
      <c r="AQ488" s="143"/>
      <c r="AR488" s="143"/>
      <c r="AS488" s="143"/>
      <c r="AT488" s="143"/>
      <c r="AU488" s="143"/>
      <c r="AV488" s="143"/>
      <c r="AW488" s="143"/>
      <c r="AX488" s="143"/>
      <c r="AY488" s="143"/>
      <c r="AZ488" s="143"/>
      <c r="BA488" s="143"/>
      <c r="BB488" s="143"/>
      <c r="BH488" s="143"/>
      <c r="BI488" s="143"/>
      <c r="BJ488" s="143"/>
      <c r="BK488" s="143"/>
      <c r="BL488" s="143"/>
      <c r="BM488" s="143"/>
      <c r="BN488" s="143"/>
      <c r="BO488" s="143"/>
      <c r="BP488" s="143"/>
      <c r="BQ488" s="143"/>
      <c r="BR488" s="143"/>
      <c r="BS488" s="143"/>
      <c r="BT488" s="143"/>
      <c r="BU488" s="143"/>
      <c r="BV488" s="143"/>
      <c r="BW488" s="143"/>
      <c r="BX488" s="143"/>
      <c r="BY488" s="143"/>
      <c r="BZ488" s="143"/>
      <c r="CA488" s="143"/>
      <c r="CB488" s="143"/>
      <c r="CC488" s="143"/>
      <c r="CD488" s="143"/>
      <c r="CE488" s="143"/>
      <c r="CF488" s="143"/>
      <c r="CG488" s="143"/>
      <c r="CH488" s="143"/>
      <c r="CI488" s="143"/>
      <c r="CJ488" s="143"/>
      <c r="CK488" s="143"/>
    </row>
    <row r="489" spans="21:89" x14ac:dyDescent="0.2">
      <c r="U489" s="143"/>
      <c r="V489" s="143"/>
      <c r="W489" s="143"/>
      <c r="X489" s="143"/>
      <c r="Y489" s="143"/>
      <c r="Z489" s="143"/>
      <c r="AA489" s="143"/>
      <c r="AC489" s="143"/>
      <c r="AD489" s="143"/>
      <c r="AE489" s="143"/>
      <c r="AF489" s="143"/>
      <c r="AG489" s="143"/>
      <c r="AH489" s="143"/>
      <c r="AI489" s="143"/>
      <c r="AJ489" s="143"/>
      <c r="AK489" s="143"/>
      <c r="AL489" s="143"/>
      <c r="AM489" s="143"/>
      <c r="AN489" s="143"/>
      <c r="AO489" s="143"/>
      <c r="AP489" s="143"/>
      <c r="AQ489" s="143"/>
      <c r="AR489" s="143"/>
      <c r="AS489" s="143"/>
      <c r="AT489" s="143"/>
      <c r="AU489" s="143"/>
      <c r="AV489" s="143"/>
      <c r="AW489" s="143"/>
      <c r="AX489" s="143"/>
      <c r="AY489" s="143"/>
      <c r="AZ489" s="143"/>
      <c r="BA489" s="143"/>
      <c r="BB489" s="143"/>
      <c r="BH489" s="143"/>
      <c r="BI489" s="143"/>
      <c r="BJ489" s="143"/>
      <c r="BK489" s="143"/>
      <c r="BL489" s="143"/>
      <c r="BM489" s="143"/>
      <c r="BN489" s="143"/>
      <c r="BO489" s="143"/>
      <c r="BP489" s="143"/>
      <c r="BQ489" s="143"/>
      <c r="BR489" s="143"/>
      <c r="BS489" s="143"/>
      <c r="BT489" s="143"/>
      <c r="BU489" s="143"/>
      <c r="BV489" s="143"/>
      <c r="BW489" s="143"/>
      <c r="BX489" s="143"/>
      <c r="BY489" s="143"/>
      <c r="BZ489" s="143"/>
      <c r="CA489" s="143"/>
      <c r="CB489" s="143"/>
      <c r="CC489" s="143"/>
      <c r="CD489" s="143"/>
      <c r="CE489" s="143"/>
      <c r="CF489" s="143"/>
      <c r="CG489" s="143"/>
      <c r="CH489" s="143"/>
      <c r="CI489" s="143"/>
      <c r="CJ489" s="143"/>
      <c r="CK489" s="143"/>
    </row>
    <row r="490" spans="21:89" x14ac:dyDescent="0.2">
      <c r="U490" s="143"/>
      <c r="V490" s="143"/>
      <c r="W490" s="143"/>
      <c r="X490" s="143"/>
      <c r="Y490" s="143"/>
      <c r="Z490" s="143"/>
      <c r="AA490" s="143"/>
      <c r="AC490" s="143"/>
      <c r="AD490" s="143"/>
      <c r="AE490" s="143"/>
      <c r="AF490" s="143"/>
      <c r="AG490" s="143"/>
      <c r="AH490" s="143"/>
      <c r="AI490" s="143"/>
      <c r="AJ490" s="143"/>
      <c r="AK490" s="143"/>
      <c r="AL490" s="143"/>
      <c r="AM490" s="143"/>
      <c r="AN490" s="143"/>
      <c r="AO490" s="143"/>
      <c r="AP490" s="143"/>
      <c r="AQ490" s="143"/>
      <c r="AR490" s="143"/>
      <c r="AS490" s="143"/>
      <c r="AT490" s="143"/>
      <c r="AU490" s="143"/>
      <c r="AV490" s="143"/>
      <c r="AW490" s="143"/>
      <c r="AX490" s="143"/>
      <c r="AY490" s="143"/>
      <c r="AZ490" s="143"/>
      <c r="BA490" s="143"/>
      <c r="BB490" s="143"/>
      <c r="BH490" s="143"/>
      <c r="BI490" s="143"/>
      <c r="BJ490" s="143"/>
      <c r="BK490" s="143"/>
      <c r="BL490" s="143"/>
      <c r="BM490" s="143"/>
      <c r="BN490" s="143"/>
      <c r="BO490" s="143"/>
      <c r="BP490" s="143"/>
      <c r="BQ490" s="143"/>
      <c r="BR490" s="143"/>
      <c r="BS490" s="143"/>
      <c r="BT490" s="143"/>
      <c r="BU490" s="143"/>
      <c r="BV490" s="143"/>
      <c r="BW490" s="143"/>
      <c r="BX490" s="143"/>
      <c r="BY490" s="143"/>
      <c r="BZ490" s="143"/>
      <c r="CA490" s="143"/>
      <c r="CB490" s="143"/>
      <c r="CC490" s="143"/>
      <c r="CD490" s="143"/>
      <c r="CE490" s="143"/>
      <c r="CF490" s="143"/>
      <c r="CG490" s="143"/>
      <c r="CH490" s="143"/>
      <c r="CI490" s="143"/>
      <c r="CJ490" s="143"/>
      <c r="CK490" s="143"/>
    </row>
    <row r="491" spans="21:89" x14ac:dyDescent="0.2">
      <c r="U491" s="143"/>
      <c r="V491" s="143"/>
      <c r="W491" s="143"/>
      <c r="X491" s="143"/>
      <c r="Y491" s="143"/>
      <c r="Z491" s="143"/>
      <c r="AA491" s="143"/>
      <c r="AC491" s="143"/>
      <c r="AD491" s="143"/>
      <c r="AE491" s="143"/>
      <c r="AF491" s="143"/>
      <c r="AG491" s="143"/>
      <c r="AH491" s="143"/>
      <c r="AI491" s="143"/>
      <c r="AJ491" s="143"/>
      <c r="AK491" s="143"/>
      <c r="AL491" s="143"/>
      <c r="AM491" s="143"/>
      <c r="AN491" s="143"/>
      <c r="AO491" s="143"/>
      <c r="AP491" s="143"/>
      <c r="AQ491" s="143"/>
      <c r="AR491" s="143"/>
      <c r="AS491" s="143"/>
      <c r="AT491" s="143"/>
      <c r="AU491" s="143"/>
      <c r="AV491" s="143"/>
      <c r="AW491" s="143"/>
      <c r="AX491" s="143"/>
      <c r="AY491" s="143"/>
      <c r="AZ491" s="143"/>
      <c r="BA491" s="143"/>
      <c r="BB491" s="143"/>
      <c r="BH491" s="143"/>
      <c r="BI491" s="143"/>
      <c r="BJ491" s="143"/>
      <c r="BK491" s="143"/>
      <c r="BL491" s="143"/>
      <c r="BM491" s="143"/>
      <c r="BN491" s="143"/>
      <c r="BO491" s="143"/>
      <c r="BP491" s="143"/>
      <c r="BQ491" s="143"/>
      <c r="BR491" s="143"/>
      <c r="BS491" s="143"/>
      <c r="BT491" s="143"/>
      <c r="BU491" s="143"/>
      <c r="BV491" s="143"/>
      <c r="BW491" s="143"/>
      <c r="BX491" s="143"/>
      <c r="BY491" s="143"/>
      <c r="BZ491" s="143"/>
      <c r="CA491" s="143"/>
      <c r="CB491" s="143"/>
      <c r="CC491" s="143"/>
      <c r="CD491" s="143"/>
      <c r="CE491" s="143"/>
      <c r="CF491" s="143"/>
      <c r="CG491" s="143"/>
      <c r="CH491" s="143"/>
      <c r="CI491" s="143"/>
      <c r="CJ491" s="143"/>
      <c r="CK491" s="143"/>
    </row>
    <row r="492" spans="21:89" x14ac:dyDescent="0.2">
      <c r="U492" s="143"/>
      <c r="V492" s="143"/>
      <c r="W492" s="143"/>
      <c r="X492" s="143"/>
      <c r="Y492" s="143"/>
      <c r="Z492" s="143"/>
      <c r="AA492" s="143"/>
      <c r="AC492" s="143"/>
      <c r="AD492" s="143"/>
      <c r="AE492" s="143"/>
      <c r="AF492" s="143"/>
      <c r="AG492" s="143"/>
      <c r="AH492" s="143"/>
      <c r="AI492" s="143"/>
      <c r="AJ492" s="143"/>
      <c r="AK492" s="143"/>
      <c r="AL492" s="143"/>
      <c r="AM492" s="143"/>
      <c r="AN492" s="143"/>
      <c r="AO492" s="143"/>
      <c r="AP492" s="143"/>
      <c r="AQ492" s="143"/>
      <c r="AR492" s="143"/>
      <c r="AS492" s="143"/>
      <c r="AT492" s="143"/>
      <c r="AU492" s="143"/>
      <c r="AV492" s="143"/>
      <c r="AW492" s="143"/>
      <c r="AX492" s="143"/>
      <c r="AY492" s="143"/>
      <c r="AZ492" s="143"/>
      <c r="BA492" s="143"/>
      <c r="BB492" s="143"/>
      <c r="BH492" s="143"/>
      <c r="BI492" s="143"/>
      <c r="BJ492" s="143"/>
      <c r="BK492" s="143"/>
      <c r="BL492" s="143"/>
      <c r="BM492" s="143"/>
      <c r="BN492" s="143"/>
      <c r="BO492" s="143"/>
      <c r="BP492" s="143"/>
      <c r="BQ492" s="143"/>
      <c r="BR492" s="143"/>
      <c r="BS492" s="143"/>
      <c r="BT492" s="143"/>
      <c r="BU492" s="143"/>
      <c r="BV492" s="143"/>
      <c r="BW492" s="143"/>
      <c r="BX492" s="143"/>
      <c r="BY492" s="143"/>
      <c r="BZ492" s="143"/>
      <c r="CA492" s="143"/>
      <c r="CB492" s="143"/>
      <c r="CC492" s="143"/>
      <c r="CD492" s="143"/>
      <c r="CE492" s="143"/>
      <c r="CF492" s="143"/>
      <c r="CG492" s="143"/>
      <c r="CH492" s="143"/>
      <c r="CI492" s="143"/>
      <c r="CJ492" s="143"/>
      <c r="CK492" s="143"/>
    </row>
    <row r="493" spans="21:89" x14ac:dyDescent="0.2">
      <c r="U493" s="143"/>
      <c r="V493" s="143"/>
      <c r="W493" s="143"/>
      <c r="X493" s="143"/>
      <c r="Y493" s="143"/>
      <c r="Z493" s="143"/>
      <c r="AA493" s="143"/>
      <c r="AC493" s="143"/>
      <c r="AD493" s="143"/>
      <c r="AE493" s="143"/>
      <c r="AF493" s="143"/>
      <c r="AG493" s="143"/>
      <c r="AH493" s="143"/>
      <c r="AI493" s="143"/>
      <c r="AJ493" s="143"/>
      <c r="AK493" s="143"/>
      <c r="AL493" s="143"/>
      <c r="AM493" s="143"/>
      <c r="AN493" s="143"/>
      <c r="AO493" s="143"/>
      <c r="AP493" s="143"/>
      <c r="AQ493" s="143"/>
      <c r="AR493" s="143"/>
      <c r="AS493" s="143"/>
      <c r="AT493" s="143"/>
      <c r="AU493" s="143"/>
      <c r="AV493" s="143"/>
      <c r="AW493" s="143"/>
      <c r="AX493" s="143"/>
      <c r="AY493" s="143"/>
      <c r="AZ493" s="143"/>
      <c r="BA493" s="143"/>
      <c r="BB493" s="143"/>
      <c r="BH493" s="143"/>
      <c r="BI493" s="143"/>
      <c r="BJ493" s="143"/>
      <c r="BK493" s="143"/>
      <c r="BL493" s="143"/>
      <c r="BM493" s="143"/>
      <c r="BN493" s="143"/>
      <c r="BO493" s="143"/>
      <c r="BP493" s="143"/>
      <c r="BQ493" s="143"/>
      <c r="BR493" s="143"/>
      <c r="BS493" s="143"/>
      <c r="BT493" s="143"/>
      <c r="BU493" s="143"/>
      <c r="BV493" s="143"/>
      <c r="BW493" s="143"/>
      <c r="BX493" s="143"/>
      <c r="BY493" s="143"/>
      <c r="BZ493" s="143"/>
      <c r="CA493" s="143"/>
      <c r="CB493" s="143"/>
      <c r="CC493" s="143"/>
      <c r="CD493" s="143"/>
      <c r="CE493" s="143"/>
      <c r="CF493" s="143"/>
      <c r="CG493" s="143"/>
      <c r="CH493" s="143"/>
      <c r="CI493" s="143"/>
      <c r="CJ493" s="143"/>
      <c r="CK493" s="143"/>
    </row>
    <row r="494" spans="21:89" x14ac:dyDescent="0.2">
      <c r="U494" s="143"/>
      <c r="V494" s="143"/>
      <c r="W494" s="143"/>
      <c r="X494" s="143"/>
      <c r="Y494" s="143"/>
      <c r="Z494" s="143"/>
      <c r="AA494" s="143"/>
      <c r="AC494" s="143"/>
      <c r="AD494" s="143"/>
      <c r="AE494" s="143"/>
      <c r="AF494" s="143"/>
      <c r="AG494" s="143"/>
      <c r="AH494" s="143"/>
      <c r="AI494" s="143"/>
      <c r="AJ494" s="143"/>
      <c r="AK494" s="143"/>
      <c r="AL494" s="143"/>
      <c r="AM494" s="143"/>
      <c r="AN494" s="143"/>
      <c r="AO494" s="143"/>
      <c r="AP494" s="143"/>
      <c r="AQ494" s="143"/>
      <c r="AR494" s="143"/>
      <c r="AS494" s="143"/>
      <c r="AT494" s="143"/>
      <c r="AU494" s="143"/>
      <c r="AV494" s="143"/>
      <c r="AW494" s="143"/>
      <c r="AX494" s="143"/>
      <c r="AY494" s="143"/>
      <c r="AZ494" s="143"/>
      <c r="BA494" s="143"/>
      <c r="BB494" s="143"/>
      <c r="BH494" s="143"/>
      <c r="BI494" s="143"/>
      <c r="BJ494" s="143"/>
      <c r="BK494" s="143"/>
      <c r="BL494" s="143"/>
      <c r="BM494" s="143"/>
      <c r="BN494" s="143"/>
      <c r="BO494" s="143"/>
      <c r="BP494" s="143"/>
      <c r="BQ494" s="143"/>
      <c r="BR494" s="143"/>
      <c r="BS494" s="143"/>
      <c r="BT494" s="143"/>
      <c r="BU494" s="143"/>
      <c r="BV494" s="143"/>
      <c r="BW494" s="143"/>
      <c r="BX494" s="143"/>
      <c r="BY494" s="143"/>
      <c r="BZ494" s="143"/>
      <c r="CA494" s="143"/>
      <c r="CB494" s="143"/>
      <c r="CC494" s="143"/>
      <c r="CD494" s="143"/>
      <c r="CE494" s="143"/>
      <c r="CF494" s="143"/>
      <c r="CG494" s="143"/>
      <c r="CH494" s="143"/>
      <c r="CI494" s="143"/>
      <c r="CJ494" s="143"/>
      <c r="CK494" s="143"/>
    </row>
    <row r="495" spans="21:89" x14ac:dyDescent="0.2">
      <c r="U495" s="143"/>
      <c r="V495" s="143"/>
      <c r="W495" s="143"/>
      <c r="X495" s="143"/>
      <c r="Y495" s="143"/>
      <c r="Z495" s="143"/>
      <c r="AA495" s="143"/>
      <c r="AC495" s="143"/>
      <c r="AD495" s="143"/>
      <c r="AE495" s="143"/>
      <c r="AF495" s="143"/>
      <c r="AG495" s="143"/>
      <c r="AH495" s="143"/>
      <c r="AI495" s="143"/>
      <c r="AJ495" s="143"/>
      <c r="AK495" s="143"/>
      <c r="AL495" s="143"/>
      <c r="AM495" s="143"/>
      <c r="AN495" s="143"/>
      <c r="AO495" s="143"/>
      <c r="AP495" s="143"/>
      <c r="AQ495" s="143"/>
      <c r="AR495" s="143"/>
      <c r="AS495" s="143"/>
      <c r="AT495" s="143"/>
      <c r="AU495" s="143"/>
      <c r="AV495" s="143"/>
      <c r="AW495" s="143"/>
      <c r="AX495" s="143"/>
      <c r="AY495" s="143"/>
      <c r="AZ495" s="143"/>
      <c r="BA495" s="143"/>
      <c r="BB495" s="143"/>
      <c r="BH495" s="143"/>
      <c r="BI495" s="143"/>
      <c r="BJ495" s="143"/>
      <c r="BK495" s="143"/>
      <c r="BL495" s="143"/>
      <c r="BM495" s="143"/>
      <c r="BN495" s="143"/>
      <c r="BO495" s="143"/>
      <c r="BP495" s="143"/>
      <c r="BQ495" s="143"/>
      <c r="BR495" s="143"/>
      <c r="BS495" s="143"/>
      <c r="BT495" s="143"/>
      <c r="BU495" s="143"/>
      <c r="BV495" s="143"/>
      <c r="BW495" s="143"/>
      <c r="BX495" s="143"/>
      <c r="BY495" s="143"/>
      <c r="BZ495" s="143"/>
      <c r="CA495" s="143"/>
      <c r="CB495" s="143"/>
      <c r="CC495" s="143"/>
      <c r="CD495" s="143"/>
      <c r="CE495" s="143"/>
      <c r="CF495" s="143"/>
      <c r="CG495" s="143"/>
      <c r="CH495" s="143"/>
      <c r="CI495" s="143"/>
      <c r="CJ495" s="143"/>
      <c r="CK495" s="143"/>
    </row>
    <row r="496" spans="21:89" x14ac:dyDescent="0.2">
      <c r="U496" s="143"/>
      <c r="V496" s="143"/>
      <c r="W496" s="143"/>
      <c r="X496" s="143"/>
      <c r="Y496" s="143"/>
      <c r="Z496" s="143"/>
      <c r="AA496" s="143"/>
      <c r="AC496" s="143"/>
      <c r="AD496" s="143"/>
      <c r="AE496" s="143"/>
      <c r="AF496" s="143"/>
      <c r="AG496" s="143"/>
      <c r="AH496" s="143"/>
      <c r="AI496" s="143"/>
      <c r="AJ496" s="143"/>
      <c r="AK496" s="143"/>
      <c r="AL496" s="143"/>
      <c r="AM496" s="143"/>
      <c r="AN496" s="143"/>
      <c r="AO496" s="143"/>
      <c r="AP496" s="143"/>
      <c r="AQ496" s="143"/>
      <c r="AR496" s="143"/>
      <c r="AS496" s="143"/>
      <c r="AT496" s="143"/>
      <c r="AU496" s="143"/>
      <c r="AV496" s="143"/>
      <c r="AW496" s="143"/>
      <c r="AX496" s="143"/>
      <c r="AY496" s="143"/>
      <c r="AZ496" s="143"/>
      <c r="BA496" s="143"/>
      <c r="BB496" s="143"/>
      <c r="BH496" s="143"/>
      <c r="BI496" s="143"/>
      <c r="BJ496" s="143"/>
      <c r="BK496" s="143"/>
      <c r="BL496" s="143"/>
      <c r="BM496" s="143"/>
      <c r="BN496" s="143"/>
      <c r="BO496" s="143"/>
      <c r="BP496" s="143"/>
      <c r="BQ496" s="143"/>
      <c r="BR496" s="143"/>
      <c r="BS496" s="143"/>
      <c r="BT496" s="143"/>
      <c r="BU496" s="143"/>
      <c r="BV496" s="143"/>
      <c r="BW496" s="143"/>
      <c r="BX496" s="143"/>
      <c r="BY496" s="143"/>
      <c r="BZ496" s="143"/>
      <c r="CA496" s="143"/>
      <c r="CB496" s="143"/>
      <c r="CC496" s="143"/>
      <c r="CD496" s="143"/>
      <c r="CE496" s="143"/>
      <c r="CF496" s="143"/>
      <c r="CG496" s="143"/>
      <c r="CH496" s="143"/>
      <c r="CI496" s="143"/>
      <c r="CJ496" s="143"/>
      <c r="CK496" s="143"/>
    </row>
    <row r="497" spans="20:89" x14ac:dyDescent="0.2">
      <c r="U497" s="143"/>
      <c r="V497" s="143"/>
      <c r="W497" s="143"/>
      <c r="X497" s="143"/>
      <c r="Y497" s="143"/>
      <c r="Z497" s="143"/>
      <c r="AA497" s="143"/>
      <c r="AC497" s="143"/>
      <c r="AD497" s="143"/>
      <c r="AE497" s="143"/>
      <c r="AF497" s="143"/>
      <c r="AG497" s="143"/>
      <c r="AH497" s="143"/>
      <c r="AI497" s="143"/>
      <c r="AJ497" s="143"/>
      <c r="AK497" s="143"/>
      <c r="AL497" s="143"/>
      <c r="AM497" s="143"/>
      <c r="AN497" s="143"/>
      <c r="AO497" s="143"/>
      <c r="AP497" s="143"/>
      <c r="AQ497" s="143"/>
      <c r="AR497" s="143"/>
      <c r="AS497" s="143"/>
      <c r="AT497" s="143"/>
      <c r="AU497" s="143"/>
      <c r="AV497" s="143"/>
      <c r="AW497" s="143"/>
      <c r="AX497" s="143"/>
      <c r="AY497" s="143"/>
      <c r="AZ497" s="143"/>
      <c r="BA497" s="143"/>
      <c r="BB497" s="143"/>
      <c r="BC497" s="143"/>
      <c r="BD497" s="143"/>
      <c r="BE497" s="143"/>
      <c r="BF497" s="143"/>
      <c r="BG497" s="143"/>
      <c r="BH497" s="143"/>
      <c r="BI497" s="143"/>
      <c r="BJ497" s="143"/>
      <c r="BK497" s="143"/>
      <c r="BL497" s="143"/>
      <c r="BM497" s="143"/>
      <c r="BN497" s="143"/>
      <c r="BO497" s="143"/>
      <c r="BP497" s="143"/>
      <c r="BQ497" s="143"/>
      <c r="BR497" s="143"/>
      <c r="BS497" s="143"/>
      <c r="BT497" s="143"/>
      <c r="BU497" s="143"/>
      <c r="BV497" s="143"/>
      <c r="BW497" s="143"/>
      <c r="BX497" s="143"/>
      <c r="BY497" s="143"/>
      <c r="BZ497" s="143"/>
      <c r="CA497" s="143"/>
      <c r="CB497" s="143"/>
      <c r="CC497" s="143"/>
      <c r="CD497" s="143"/>
      <c r="CE497" s="143"/>
      <c r="CF497" s="143"/>
      <c r="CG497" s="143"/>
      <c r="CH497" s="143"/>
      <c r="CI497" s="143"/>
      <c r="CJ497" s="143"/>
      <c r="CK497" s="143"/>
    </row>
    <row r="498" spans="20:89" ht="15" customHeight="1" x14ac:dyDescent="0.2">
      <c r="U498" s="143"/>
      <c r="V498" s="143"/>
      <c r="W498" s="143"/>
      <c r="X498" s="143"/>
      <c r="Y498" s="143"/>
      <c r="Z498" s="143"/>
      <c r="AA498" s="143"/>
      <c r="AB498" s="143"/>
      <c r="AC498" s="143"/>
      <c r="AD498" s="143"/>
      <c r="AE498" s="143"/>
      <c r="AF498" s="143"/>
      <c r="AG498" s="143"/>
      <c r="AH498" s="143"/>
      <c r="AI498" s="143"/>
      <c r="AJ498" s="143"/>
      <c r="AK498" s="143"/>
      <c r="AL498" s="143"/>
      <c r="AM498" s="143"/>
      <c r="AN498" s="143"/>
      <c r="AO498" s="143"/>
      <c r="AP498" s="143"/>
      <c r="AQ498" s="143"/>
      <c r="AR498" s="143"/>
      <c r="AS498" s="143"/>
      <c r="AT498" s="143"/>
      <c r="AU498" s="143"/>
      <c r="AV498" s="143"/>
      <c r="AW498" s="143"/>
      <c r="AX498" s="143"/>
      <c r="AY498" s="143"/>
      <c r="AZ498" s="143"/>
      <c r="BA498" s="143"/>
      <c r="BB498" s="143"/>
      <c r="BC498" s="143"/>
      <c r="BD498" s="143"/>
      <c r="BE498" s="143"/>
      <c r="BF498" s="143"/>
      <c r="BG498" s="143"/>
      <c r="BH498" s="143"/>
      <c r="BI498" s="143"/>
      <c r="BJ498" s="143"/>
      <c r="BK498" s="143"/>
      <c r="BL498" s="143"/>
      <c r="BM498" s="143"/>
      <c r="BN498" s="143"/>
      <c r="BO498" s="143"/>
      <c r="BP498" s="143"/>
      <c r="BQ498" s="143"/>
      <c r="BR498" s="143"/>
      <c r="BS498" s="143"/>
      <c r="BT498" s="143"/>
      <c r="BU498" s="143"/>
      <c r="BV498" s="143"/>
      <c r="BW498" s="143"/>
      <c r="BX498" s="143"/>
      <c r="BY498" s="143"/>
      <c r="BZ498" s="143"/>
      <c r="CA498" s="143"/>
      <c r="CB498" s="143"/>
      <c r="CC498" s="143"/>
      <c r="CD498" s="143"/>
      <c r="CE498" s="143"/>
      <c r="CF498" s="143"/>
      <c r="CG498" s="143"/>
      <c r="CH498" s="143"/>
      <c r="CI498" s="143"/>
      <c r="CJ498" s="143"/>
      <c r="CK498" s="143"/>
    </row>
    <row r="499" spans="20:89" x14ac:dyDescent="0.2">
      <c r="U499" s="143"/>
      <c r="V499" s="143"/>
      <c r="W499" s="143"/>
      <c r="X499" s="143"/>
      <c r="Y499" s="143"/>
      <c r="Z499" s="143"/>
      <c r="AA499" s="143"/>
      <c r="AB499" s="143"/>
      <c r="AC499" s="143"/>
      <c r="AD499" s="143"/>
      <c r="AE499" s="143"/>
      <c r="AF499" s="143"/>
      <c r="AG499" s="143"/>
      <c r="AH499" s="143"/>
      <c r="AI499" s="143"/>
      <c r="AJ499" s="143"/>
      <c r="AK499" s="143"/>
      <c r="AL499" s="143"/>
      <c r="AM499" s="143"/>
      <c r="AN499" s="143"/>
      <c r="AO499" s="143"/>
      <c r="AP499" s="143"/>
      <c r="AQ499" s="143"/>
      <c r="AR499" s="143"/>
      <c r="AS499" s="143"/>
      <c r="AT499" s="143"/>
      <c r="AU499" s="143"/>
      <c r="AV499" s="143"/>
      <c r="AW499" s="143"/>
      <c r="AX499" s="143"/>
      <c r="AY499" s="143"/>
      <c r="AZ499" s="143"/>
      <c r="BA499" s="143"/>
      <c r="BB499" s="143"/>
      <c r="BC499" s="143"/>
      <c r="BD499" s="143"/>
      <c r="BE499" s="143"/>
      <c r="BF499" s="143"/>
      <c r="BG499" s="143"/>
      <c r="BH499" s="143"/>
      <c r="BI499" s="143"/>
      <c r="BJ499" s="143"/>
      <c r="BK499" s="143"/>
      <c r="BL499" s="143"/>
      <c r="BM499" s="143"/>
      <c r="BN499" s="143"/>
      <c r="BO499" s="143"/>
      <c r="BP499" s="143"/>
      <c r="BQ499" s="143"/>
      <c r="BR499" s="143"/>
      <c r="BS499" s="143"/>
      <c r="BT499" s="143"/>
      <c r="BU499" s="143"/>
      <c r="BV499" s="143"/>
      <c r="BW499" s="143"/>
      <c r="BX499" s="143"/>
      <c r="BY499" s="143"/>
      <c r="BZ499" s="143"/>
      <c r="CA499" s="143"/>
      <c r="CB499" s="143"/>
      <c r="CC499" s="143"/>
      <c r="CD499" s="143"/>
      <c r="CE499" s="143"/>
      <c r="CF499" s="143"/>
      <c r="CG499" s="143"/>
      <c r="CH499" s="143"/>
      <c r="CI499" s="143"/>
      <c r="CJ499" s="143"/>
      <c r="CK499" s="143"/>
    </row>
    <row r="500" spans="20:89" ht="51" x14ac:dyDescent="0.2">
      <c r="T500" s="9" t="s">
        <v>634</v>
      </c>
      <c r="U500" s="9" t="s">
        <v>635</v>
      </c>
      <c r="V500" s="146" t="s">
        <v>629</v>
      </c>
      <c r="W500" s="146" t="s">
        <v>630</v>
      </c>
      <c r="X500" s="146" t="s">
        <v>631</v>
      </c>
      <c r="Y500" s="146" t="s">
        <v>632</v>
      </c>
      <c r="Z500" s="146" t="s">
        <v>628</v>
      </c>
    </row>
    <row r="501" spans="20:89" x14ac:dyDescent="0.2">
      <c r="T501" s="9" t="s">
        <v>636</v>
      </c>
      <c r="U501" s="155">
        <v>41365</v>
      </c>
      <c r="V501" s="147">
        <v>33.175000000000004</v>
      </c>
      <c r="W501" s="147">
        <v>15.540000000000001</v>
      </c>
      <c r="X501" s="147">
        <v>7.4849999999999994</v>
      </c>
      <c r="Y501" s="147">
        <v>31.615000000000002</v>
      </c>
      <c r="Z501" s="147">
        <f t="shared" ref="Z501:Z507" si="34">SUM(V501:Y501)</f>
        <v>87.814999999999998</v>
      </c>
    </row>
    <row r="502" spans="20:89" x14ac:dyDescent="0.2">
      <c r="T502" s="9" t="s">
        <v>637</v>
      </c>
      <c r="U502" s="155">
        <v>41183</v>
      </c>
      <c r="V502" s="147">
        <v>33.725000000000001</v>
      </c>
      <c r="W502" s="147">
        <v>15.389999999999999</v>
      </c>
      <c r="X502" s="147">
        <v>7.335</v>
      </c>
      <c r="Y502" s="147">
        <v>31.895</v>
      </c>
      <c r="Z502" s="147">
        <f t="shared" si="34"/>
        <v>88.344999999999999</v>
      </c>
    </row>
    <row r="503" spans="20:89" x14ac:dyDescent="0.2">
      <c r="T503" s="9" t="s">
        <v>638</v>
      </c>
      <c r="U503" s="155">
        <v>41000</v>
      </c>
      <c r="V503" s="147">
        <v>32.416333333333334</v>
      </c>
      <c r="W503" s="147">
        <v>14.490000000000002</v>
      </c>
      <c r="X503" s="147">
        <v>7.3516666666666666</v>
      </c>
      <c r="Y503" s="147">
        <v>31.295000000000002</v>
      </c>
      <c r="Z503" s="147">
        <f t="shared" si="34"/>
        <v>85.552999999999997</v>
      </c>
    </row>
    <row r="504" spans="20:89" x14ac:dyDescent="0.2">
      <c r="T504" s="9" t="s">
        <v>639</v>
      </c>
      <c r="U504" s="155">
        <v>40817</v>
      </c>
      <c r="V504" s="147">
        <v>31.032283333333336</v>
      </c>
      <c r="W504" s="147">
        <v>14.296666666666665</v>
      </c>
      <c r="X504" s="147">
        <v>8.1416666666666675</v>
      </c>
      <c r="Y504" s="147">
        <v>28.505000000000003</v>
      </c>
      <c r="Z504" s="147">
        <f t="shared" si="34"/>
        <v>81.975616666666667</v>
      </c>
    </row>
    <row r="505" spans="20:89" x14ac:dyDescent="0.2">
      <c r="T505" s="9" t="s">
        <v>640</v>
      </c>
      <c r="U505" s="155">
        <v>40634</v>
      </c>
      <c r="V505" s="147">
        <v>30.857283333333335</v>
      </c>
      <c r="W505" s="147">
        <v>14.17</v>
      </c>
      <c r="X505" s="147">
        <v>8.1716666666666669</v>
      </c>
      <c r="Y505" s="147">
        <v>27.024999999999999</v>
      </c>
      <c r="Z505" s="147">
        <f t="shared" si="34"/>
        <v>80.223950000000002</v>
      </c>
    </row>
    <row r="506" spans="20:89" x14ac:dyDescent="0.2">
      <c r="T506" s="9" t="s">
        <v>641</v>
      </c>
      <c r="U506" s="155">
        <v>40452</v>
      </c>
      <c r="V506" s="147">
        <v>31.507283333333302</v>
      </c>
      <c r="W506" s="147">
        <v>12.83</v>
      </c>
      <c r="X506" s="147">
        <v>8.2966666666666669</v>
      </c>
      <c r="Y506" s="147">
        <v>28.055</v>
      </c>
      <c r="Z506" s="147">
        <f t="shared" si="34"/>
        <v>80.688949999999977</v>
      </c>
    </row>
    <row r="507" spans="20:89" x14ac:dyDescent="0.2">
      <c r="T507" s="9" t="s">
        <v>642</v>
      </c>
      <c r="U507" s="155">
        <v>40269</v>
      </c>
      <c r="V507" s="147">
        <v>31.507283333333334</v>
      </c>
      <c r="W507" s="147">
        <v>14.82</v>
      </c>
      <c r="X507" s="147">
        <v>7.1366666666666667</v>
      </c>
      <c r="Y507" s="147">
        <v>29.87</v>
      </c>
      <c r="Z507" s="147">
        <f t="shared" si="34"/>
        <v>83.333950000000002</v>
      </c>
    </row>
    <row r="508" spans="20:89" x14ac:dyDescent="0.2">
      <c r="V508" s="147"/>
      <c r="W508" s="147"/>
      <c r="X508" s="147"/>
      <c r="Y508" s="147"/>
      <c r="Z508" s="147"/>
    </row>
    <row r="509" spans="20:89" x14ac:dyDescent="0.2">
      <c r="V509" s="147"/>
      <c r="W509" s="147"/>
      <c r="X509" s="147"/>
      <c r="Y509" s="147"/>
      <c r="Z509" s="147"/>
    </row>
  </sheetData>
  <autoFilter ref="A1:R464"/>
  <mergeCells count="10">
    <mergeCell ref="AD473:AH473"/>
    <mergeCell ref="AJ473:AN473"/>
    <mergeCell ref="AP473:AT473"/>
    <mergeCell ref="AV473:AZ473"/>
    <mergeCell ref="BC473:BG473"/>
    <mergeCell ref="W477:Y477"/>
    <mergeCell ref="AE477:AG477"/>
    <mergeCell ref="AK477:AM477"/>
    <mergeCell ref="AQ477:AS477"/>
    <mergeCell ref="AW477:AY477"/>
  </mergeCells>
  <printOptions horizontalCentered="1"/>
  <pageMargins left="0.33" right="0.37" top="0.55000000000000004" bottom="0.48" header="0.23" footer="0.28999999999999998"/>
  <pageSetup scale="66" fitToHeight="17" orientation="landscape" r:id="rId1"/>
  <headerFooter alignWithMargins="0">
    <oddHeader>&amp;C&amp;"Arial,Bold"&amp;14&amp;F</oddHeader>
    <oddFooter>&amp;CPage &amp;P of &amp;N</oddFooter>
  </headerFooter>
  <rowBreaks count="9" manualBreakCount="9">
    <brk id="86" max="12" man="1"/>
    <brk id="126" max="12" man="1"/>
    <brk id="183" max="12" man="1"/>
    <brk id="230" max="12" man="1"/>
    <brk id="261" max="12" man="1"/>
    <brk id="305" max="12" man="1"/>
    <brk id="351" max="12" man="1"/>
    <brk id="385" max="12" man="1"/>
    <brk id="412" max="12"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M&amp;O activities sorted by WBS</vt:lpstr>
      <vt:lpstr>'M&amp;O activities sorted by WBS'!Print_Area</vt:lpstr>
      <vt:lpstr>'M&amp;O activities sorted by WBS'!Print_Titles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adi</dc:creator>
  <cp:lastModifiedBy>adi</cp:lastModifiedBy>
  <dcterms:created xsi:type="dcterms:W3CDTF">2013-05-12T03:15:44Z</dcterms:created>
  <dcterms:modified xsi:type="dcterms:W3CDTF">2013-05-12T03:17:32Z</dcterms:modified>
</cp:coreProperties>
</file>